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enenberg-my.sharepoint.com/personal/josef_betschart_schulen-huenenberg_ch/Documents/Webseite Tagesschule/Formulare/"/>
    </mc:Choice>
  </mc:AlternateContent>
  <xr:revisionPtr revIDLastSave="0" documentId="8_{E99A1F5A-E035-4BCE-A49F-9A305F6B0D64}" xr6:coauthVersionLast="47" xr6:coauthVersionMax="47" xr10:uidLastSave="{00000000-0000-0000-0000-000000000000}"/>
  <workbookProtection workbookAlgorithmName="SHA-512" workbookHashValue="xA1u+UTSKWYiF90QVhhusTfosGd22s/IGY6piXWolyxtx3DUlbeXFoprUa9gAzEnsPKwtEDFvwR+X8a+41Cg8A==" workbookSaltValue="emWYQwvcncxNcLHjKqitnA==" workbookSpinCount="100000" lockStructure="1"/>
  <bookViews>
    <workbookView xWindow="-108" yWindow="-108" windowWidth="23256" windowHeight="12576" tabRatio="744" xr2:uid="{00000000-000D-0000-FFFF-FFFF00000000}"/>
  </bookViews>
  <sheets>
    <sheet name="Selbstdeklaration" sheetId="1" r:id="rId1"/>
    <sheet name="Auswahlfelder" sheetId="2" state="hidden" r:id="rId2"/>
    <sheet name="Tabelle_Beiträge_Gutscheine" sheetId="3" state="hidden" r:id="rId3"/>
    <sheet name="Tabelle_Prozent_Eltern" sheetId="5" state="hidden" r:id="rId4"/>
    <sheet name="Übersicht Subventionierung" sheetId="4" state="hidden" r:id="rId5"/>
  </sheets>
  <definedNames>
    <definedName name="AbzugUnterhalt">Selbstdeklaration!$H$123</definedName>
    <definedName name="AGB">Selbstdeklaration!$A$38</definedName>
    <definedName name="AnzahlKinder">Selbstdeklaration!$H$61</definedName>
    <definedName name="Bank">Selbstdeklaration!$D$88</definedName>
    <definedName name="Bemerkungen">Selbstdeklaration!$B$35</definedName>
    <definedName name="Bestaetigung">Selbstdeklaration!$A$92</definedName>
    <definedName name="DayTabledienstagmittagstisch">Selbstdeklaration!$D$20</definedName>
    <definedName name="DayTabledienstagmodula">Selbstdeklaration!$E$20</definedName>
    <definedName name="DayTabledienstagmodulb">Selbstdeklaration!$F$20</definedName>
    <definedName name="DayTabledienstagmoduld">Selbstdeklaration!$G$20</definedName>
    <definedName name="DayTabledonnerstagmittagstisch">Selbstdeklaration!$D$22</definedName>
    <definedName name="DayTabledonnerstagmodula">Selbstdeklaration!$E$22</definedName>
    <definedName name="DayTabledonnerstagmodulb">Selbstdeklaration!$F$22</definedName>
    <definedName name="DayTabledonnerstagmoduld">Selbstdeklaration!$G$22</definedName>
    <definedName name="DayTablefreitagmittagstisch">Selbstdeklaration!$D$23</definedName>
    <definedName name="DayTablefreitagmodula">Selbstdeklaration!$E$23</definedName>
    <definedName name="DayTablefreitagmodulb">Selbstdeklaration!$F$23</definedName>
    <definedName name="DayTablefreitagmoduld">Selbstdeklaration!$G$23</definedName>
    <definedName name="DayTablemittwochmittagstisch">Selbstdeklaration!$D$21</definedName>
    <definedName name="DayTablemittwochmodula">Selbstdeklaration!$E$21</definedName>
    <definedName name="DayTablemittwochmodulb">Selbstdeklaration!$F$21</definedName>
    <definedName name="DayTablemittwochmoduld">Selbstdeklaration!$G$21</definedName>
    <definedName name="DayTablemontagmittagstisch">Selbstdeklaration!$D$19</definedName>
    <definedName name="DayTablemontagmodula">Selbstdeklaration!$E$19</definedName>
    <definedName name="DayTablemontagmodulb">Selbstdeklaration!$F$19</definedName>
    <definedName name="DayTablemontagmoduld">Selbstdeklaration!$G$19</definedName>
    <definedName name="_xlnm.Print_Area" localSheetId="0">Selbstdeklaration!$A:$I</definedName>
    <definedName name="_xlnm.Print_Area" localSheetId="4">'Übersicht Subventionierung'!$B$1:$Y$188</definedName>
    <definedName name="EinkommensveraenderungPerson1">Selbstdeklaration!$G$114</definedName>
    <definedName name="EinkommensveraenderungPerson2">Selbstdeklaration!$H$114</definedName>
    <definedName name="EinkunftPerson1">Selbstdeklaration!$G$112</definedName>
    <definedName name="EinkunftPerson2">Selbstdeklaration!$H$112</definedName>
    <definedName name="Elternteile">Selbstdeklaration!$H$62</definedName>
    <definedName name="Email">Selbstdeklaration!$D$57</definedName>
    <definedName name="FerienTablefruehlingdienstag">Selbstdeklaration!$E$29</definedName>
    <definedName name="FerienTablefruehlingdonnerstag">Selbstdeklaration!$G$29</definedName>
    <definedName name="FerienTablefruehlingfreitag">Selbstdeklaration!$H$29</definedName>
    <definedName name="FerienTablefruehlingmittwoch">Selbstdeklaration!$F$29</definedName>
    <definedName name="FerienTablefruehlingmontag">Selbstdeklaration!$D$29</definedName>
    <definedName name="FerienTableherbstferiendienstag">Selbstdeklaration!$E$27</definedName>
    <definedName name="FerienTableherbstferiendonnerstag">Selbstdeklaration!$G$27</definedName>
    <definedName name="FerienTableherbstferienfreitag">Selbstdeklaration!$H$27</definedName>
    <definedName name="FerienTableherbstferienmittwoch">Selbstdeklaration!$F$27</definedName>
    <definedName name="FerienTableherbstferienmontag">Selbstdeklaration!$D$27</definedName>
    <definedName name="FerienTablesommer1dienstag">Selbstdeklaration!$E$30</definedName>
    <definedName name="FerienTablesommer1donnerstag">Selbstdeklaration!$G$30</definedName>
    <definedName name="FerienTablesommer1freitag">Selbstdeklaration!$H$30</definedName>
    <definedName name="FerienTablesommer1mittwoch">Selbstdeklaration!$F$30</definedName>
    <definedName name="FerienTablesommer1montag">Selbstdeklaration!$D$30</definedName>
    <definedName name="FerienTablesommer2dienstag">Selbstdeklaration!$E$31</definedName>
    <definedName name="FerienTablesommer2donnerstag">Selbstdeklaration!$G$31</definedName>
    <definedName name="FerienTablesommer2freitag">Selbstdeklaration!$H$31</definedName>
    <definedName name="FerienTablesommer2mittwoch">Selbstdeklaration!$F$31</definedName>
    <definedName name="FerienTablesommer2montag">Selbstdeklaration!$D$31</definedName>
    <definedName name="FerienTablesommer3dienstag">Selbstdeklaration!$E$32</definedName>
    <definedName name="FerienTablesommer3donnerstag">Selbstdeklaration!$G$32</definedName>
    <definedName name="FerienTablesommer3freitag">Selbstdeklaration!$H$32</definedName>
    <definedName name="FerienTablesommer3mittwoch">Selbstdeklaration!$F$32</definedName>
    <definedName name="FerienTablesommer3montag">Selbstdeklaration!$D$32</definedName>
    <definedName name="FerienTablesportferiendienstag">Selbstdeklaration!$E$28</definedName>
    <definedName name="FerienTablesportferiendonnerstag">Selbstdeklaration!$G$28</definedName>
    <definedName name="FerienTablesportferienfreitag">Selbstdeklaration!$H$28</definedName>
    <definedName name="FerienTablesportferienmittwoch">Selbstdeklaration!$F$28</definedName>
    <definedName name="FerienTablesportferienmontag">Selbstdeklaration!$D$28</definedName>
    <definedName name="FinanziellVerzicht">Selbstdeklaration!$H$102</definedName>
    <definedName name="GeburtsdatumKind">Selbstdeklaration!$D$9</definedName>
    <definedName name="GeplanteTeilnahmenMittagstisch">Selbstdeklaration!$E$72</definedName>
    <definedName name="GeplanteTeilnahmenTableteilnahmenmittagstisch">Selbstdeklaration!$E$72</definedName>
    <definedName name="GeplanteTeilnahmenTableteilnahmenmodula">Selbstdeklaration!$F$72</definedName>
    <definedName name="GeplanteTeilnahmenTableteilnahmenmodulb">Selbstdeklaration!$G$72</definedName>
    <definedName name="GeplanteTeilnahmenTableteilnahmenmoduld">Selbstdeklaration!$H$72</definedName>
    <definedName name="GeschlechtKind">Selbstdeklaration!$D$10</definedName>
    <definedName name="GueltigAb">Selbstdeklaration!$G$15</definedName>
    <definedName name="IBAN">Selbstdeklaration!$D$87</definedName>
    <definedName name="Klasse">Selbstdeklaration!$D$12</definedName>
    <definedName name="KontoInhaber">Selbstdeklaration!$D$89</definedName>
    <definedName name="Lehrperson">Selbstdeklaration!$D$13</definedName>
    <definedName name="NameKind">Selbstdeklaration!$D$8</definedName>
    <definedName name="NameKinder" localSheetId="3">Selbstdeklaration!#REF!</definedName>
    <definedName name="NameKinder">Selbstdeklaration!#REF!</definedName>
    <definedName name="NameMutter">Selbstdeklaration!$D$52</definedName>
    <definedName name="NameVater">Selbstdeklaration!$D$53</definedName>
    <definedName name="PLZOrt">Selbstdeklaration!$D$55</definedName>
    <definedName name="QuellensteuerpflichtPerson1">Selbstdeklaration!$G$113</definedName>
    <definedName name="QuellensteuerpflichtPerson2">Selbstdeklaration!$H$113</definedName>
    <definedName name="Reinvermoegen">Selbstdeklaration!$H$107</definedName>
    <definedName name="Schulhaus">Selbstdeklaration!$D$11</definedName>
    <definedName name="StellenprozentPerson1">Selbstdeklaration!$G$65</definedName>
    <definedName name="StellenprozentPerson2">Selbstdeklaration!$H$65</definedName>
    <definedName name="Strasse">Selbstdeklaration!$D$54</definedName>
    <definedName name="Subventionierung">Selbstdeklaration!$B$80</definedName>
    <definedName name="SubventionierungCham">Selbstdeklaration!$H$104</definedName>
    <definedName name="Telefon">Selbstdeklaration!$D$56</definedName>
    <definedName name="UmgangsspracheKind">Selbstdeklaration!$D$10</definedName>
    <definedName name="WeitereAngaben">Selbstdeklaration!$B$83</definedName>
    <definedName name="WeitereErwachsene">Selbstdeklaration!$H$63</definedName>
    <definedName name="Zivilstand">Selbstdeklaration!$D$58</definedName>
    <definedName name="ZuschlagSelbstaendig">Selbstdeklaration!$G$117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7" i="1" l="1"/>
  <c r="G78" i="1"/>
  <c r="H121" i="1" l="1"/>
  <c r="AH187" i="5" l="1"/>
  <c r="AI187" i="5" s="1"/>
  <c r="AE188" i="5"/>
  <c r="AF187" i="5"/>
  <c r="AG187" i="5" s="1"/>
  <c r="AE7" i="5"/>
  <c r="AH7" i="5" s="1"/>
  <c r="AI7" i="5" s="1"/>
  <c r="Z5" i="5"/>
  <c r="X5" i="5"/>
  <c r="X7" i="5" s="1"/>
  <c r="AA7" i="5" s="1"/>
  <c r="AB7" i="5" s="1"/>
  <c r="S5" i="5"/>
  <c r="Q5" i="5"/>
  <c r="Q7" i="5" s="1"/>
  <c r="R7" i="5" s="1"/>
  <c r="L5" i="5"/>
  <c r="J5" i="5"/>
  <c r="J7" i="5" s="1"/>
  <c r="M7" i="5" s="1"/>
  <c r="N7" i="5" s="1"/>
  <c r="E5" i="5"/>
  <c r="C5" i="5"/>
  <c r="C7" i="5" s="1"/>
  <c r="Q6" i="5" l="1"/>
  <c r="T7" i="5"/>
  <c r="U7" i="5" s="1"/>
  <c r="AF7" i="5"/>
  <c r="AF8" i="5" s="1"/>
  <c r="AE8" i="5" s="1"/>
  <c r="C6" i="5"/>
  <c r="AG7" i="5"/>
  <c r="E7" i="5"/>
  <c r="Y7" i="5"/>
  <c r="J6" i="5"/>
  <c r="X6" i="5"/>
  <c r="K7" i="5"/>
  <c r="D7" i="5"/>
  <c r="F7" i="5"/>
  <c r="G7" i="5" s="1"/>
  <c r="C187" i="5"/>
  <c r="F187" i="5" s="1"/>
  <c r="G187" i="5" s="1"/>
  <c r="Q187" i="5"/>
  <c r="T187" i="5" s="1"/>
  <c r="U187" i="5" s="1"/>
  <c r="S7" i="5"/>
  <c r="L7" i="5"/>
  <c r="J187" i="5"/>
  <c r="M187" i="5" s="1"/>
  <c r="N187" i="5" s="1"/>
  <c r="X187" i="5"/>
  <c r="AA187" i="5" s="1"/>
  <c r="AB187" i="5" s="1"/>
  <c r="Z7" i="5"/>
  <c r="AF9" i="5" l="1"/>
  <c r="AG8" i="5"/>
  <c r="AH8" i="5"/>
  <c r="AI8" i="5" s="1"/>
  <c r="Y187" i="5"/>
  <c r="Y8" i="5" s="1"/>
  <c r="X188" i="5"/>
  <c r="Q188" i="5"/>
  <c r="R187" i="5"/>
  <c r="R8" i="5" s="1"/>
  <c r="D187" i="5"/>
  <c r="D8" i="5" s="1"/>
  <c r="C188" i="5"/>
  <c r="F188" i="5" s="1"/>
  <c r="E187" i="5"/>
  <c r="K187" i="5"/>
  <c r="K8" i="5" s="1"/>
  <c r="J188" i="5"/>
  <c r="AE9" i="5"/>
  <c r="AF10" i="5"/>
  <c r="L187" i="5" l="1"/>
  <c r="AG9" i="5"/>
  <c r="AH9" i="5"/>
  <c r="AI9" i="5" s="1"/>
  <c r="S187" i="5"/>
  <c r="D188" i="5"/>
  <c r="E188" i="5"/>
  <c r="J8" i="5"/>
  <c r="K9" i="5"/>
  <c r="C8" i="5"/>
  <c r="D9" i="5"/>
  <c r="AE10" i="5"/>
  <c r="AF11" i="5"/>
  <c r="X8" i="5"/>
  <c r="Y9" i="5"/>
  <c r="Q8" i="5"/>
  <c r="R9" i="5"/>
  <c r="Z187" i="5"/>
  <c r="X187" i="4"/>
  <c r="Y187" i="4" s="1"/>
  <c r="W7" i="4"/>
  <c r="T5" i="4"/>
  <c r="R5" i="4"/>
  <c r="R6" i="4" s="1"/>
  <c r="O5" i="4"/>
  <c r="M5" i="4"/>
  <c r="J5" i="4"/>
  <c r="H5" i="4"/>
  <c r="H7" i="4" s="1"/>
  <c r="E5" i="4"/>
  <c r="C5" i="4"/>
  <c r="W188" i="3"/>
  <c r="X187" i="3"/>
  <c r="Y187" i="3" s="1"/>
  <c r="W8" i="3"/>
  <c r="Y8" i="3" s="1"/>
  <c r="W7" i="3"/>
  <c r="X7" i="3" s="1"/>
  <c r="X8" i="3" s="1"/>
  <c r="X9" i="3" s="1"/>
  <c r="X10" i="3" s="1"/>
  <c r="X11" i="3" s="1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X28" i="3" s="1"/>
  <c r="X29" i="3" s="1"/>
  <c r="X30" i="3" s="1"/>
  <c r="X31" i="3" s="1"/>
  <c r="X32" i="3" s="1"/>
  <c r="T5" i="3"/>
  <c r="R187" i="3" s="1"/>
  <c r="S187" i="3" s="1"/>
  <c r="R5" i="3"/>
  <c r="O5" i="3"/>
  <c r="G71" i="1" s="1"/>
  <c r="G133" i="1" s="1"/>
  <c r="M5" i="3"/>
  <c r="M6" i="3" s="1"/>
  <c r="J5" i="3"/>
  <c r="H187" i="3" s="1"/>
  <c r="I187" i="3" s="1"/>
  <c r="H5" i="3"/>
  <c r="H6" i="3" s="1"/>
  <c r="E5" i="3"/>
  <c r="E71" i="1" s="1"/>
  <c r="C5" i="3"/>
  <c r="C6" i="3" s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B158" i="1"/>
  <c r="B154" i="1"/>
  <c r="B153" i="1"/>
  <c r="B152" i="1"/>
  <c r="B151" i="1"/>
  <c r="H122" i="1"/>
  <c r="H118" i="1"/>
  <c r="H117" i="1"/>
  <c r="H115" i="1"/>
  <c r="H66" i="1"/>
  <c r="G77" i="1" s="1"/>
  <c r="F131" i="1" s="1"/>
  <c r="W21" i="3" l="1"/>
  <c r="Y21" i="3" s="1"/>
  <c r="S8" i="5"/>
  <c r="T8" i="5"/>
  <c r="U8" i="5" s="1"/>
  <c r="AG10" i="5"/>
  <c r="AH10" i="5"/>
  <c r="AI10" i="5" s="1"/>
  <c r="L8" i="5"/>
  <c r="M8" i="5"/>
  <c r="N8" i="5" s="1"/>
  <c r="M7" i="3"/>
  <c r="N7" i="3" s="1"/>
  <c r="W28" i="3"/>
  <c r="Y28" i="3" s="1"/>
  <c r="Z8" i="5"/>
  <c r="AA8" i="5"/>
  <c r="AB8" i="5" s="1"/>
  <c r="F8" i="5"/>
  <c r="G8" i="5" s="1"/>
  <c r="E8" i="5"/>
  <c r="AE11" i="5"/>
  <c r="AF12" i="5"/>
  <c r="Q9" i="5"/>
  <c r="R10" i="5"/>
  <c r="X9" i="5"/>
  <c r="Y10" i="5"/>
  <c r="C9" i="5"/>
  <c r="D10" i="5"/>
  <c r="J9" i="5"/>
  <c r="K10" i="5"/>
  <c r="I7" i="4"/>
  <c r="J7" i="4"/>
  <c r="F71" i="1"/>
  <c r="F133" i="1" s="1"/>
  <c r="H7" i="3"/>
  <c r="W9" i="3"/>
  <c r="Y9" i="3" s="1"/>
  <c r="W16" i="3"/>
  <c r="Y16" i="3" s="1"/>
  <c r="W29" i="3"/>
  <c r="Y29" i="3" s="1"/>
  <c r="H6" i="4"/>
  <c r="R7" i="4"/>
  <c r="S7" i="4" s="1"/>
  <c r="W12" i="3"/>
  <c r="Y12" i="3" s="1"/>
  <c r="W17" i="3"/>
  <c r="Y17" i="3" s="1"/>
  <c r="W24" i="3"/>
  <c r="Y24" i="3" s="1"/>
  <c r="H71" i="1"/>
  <c r="H133" i="1" s="1"/>
  <c r="W13" i="3"/>
  <c r="Y13" i="3" s="1"/>
  <c r="W20" i="3"/>
  <c r="Y20" i="3" s="1"/>
  <c r="W25" i="3"/>
  <c r="Y25" i="3" s="1"/>
  <c r="H188" i="3"/>
  <c r="H124" i="1"/>
  <c r="C119" i="1" s="1"/>
  <c r="F130" i="1"/>
  <c r="I7" i="3"/>
  <c r="I8" i="3" s="1"/>
  <c r="J7" i="3"/>
  <c r="R6" i="3"/>
  <c r="R7" i="3"/>
  <c r="C7" i="4"/>
  <c r="C6" i="4"/>
  <c r="M7" i="4"/>
  <c r="M6" i="4"/>
  <c r="E133" i="1"/>
  <c r="C7" i="3"/>
  <c r="D7" i="3" s="1"/>
  <c r="X33" i="3"/>
  <c r="W32" i="3"/>
  <c r="Y32" i="3" s="1"/>
  <c r="W11" i="3"/>
  <c r="Y11" i="3" s="1"/>
  <c r="W15" i="3"/>
  <c r="Y15" i="3" s="1"/>
  <c r="W19" i="3"/>
  <c r="Y19" i="3" s="1"/>
  <c r="W23" i="3"/>
  <c r="Y23" i="3" s="1"/>
  <c r="W27" i="3"/>
  <c r="Y27" i="3" s="1"/>
  <c r="W31" i="3"/>
  <c r="Y31" i="3" s="1"/>
  <c r="C187" i="3"/>
  <c r="E187" i="3" s="1"/>
  <c r="M187" i="3"/>
  <c r="Y7" i="3"/>
  <c r="W10" i="3"/>
  <c r="Y10" i="3" s="1"/>
  <c r="W14" i="3"/>
  <c r="Y14" i="3" s="1"/>
  <c r="W18" i="3"/>
  <c r="Y18" i="3" s="1"/>
  <c r="W22" i="3"/>
  <c r="Y22" i="3" s="1"/>
  <c r="W26" i="3"/>
  <c r="Y26" i="3" s="1"/>
  <c r="W30" i="3"/>
  <c r="Y30" i="3" s="1"/>
  <c r="Y7" i="4"/>
  <c r="X7" i="4"/>
  <c r="X8" i="4" s="1"/>
  <c r="J187" i="3"/>
  <c r="T187" i="3"/>
  <c r="R188" i="3"/>
  <c r="H187" i="4"/>
  <c r="R187" i="4"/>
  <c r="C187" i="4"/>
  <c r="D187" i="4" s="1"/>
  <c r="M187" i="4"/>
  <c r="U188" i="3" l="1"/>
  <c r="H188" i="5"/>
  <c r="AC187" i="5"/>
  <c r="A187" i="5"/>
  <c r="H186" i="5"/>
  <c r="O185" i="5"/>
  <c r="V184" i="5"/>
  <c r="AC183" i="5"/>
  <c r="A183" i="5"/>
  <c r="H182" i="5"/>
  <c r="O181" i="5"/>
  <c r="V180" i="5"/>
  <c r="AC179" i="5"/>
  <c r="A179" i="5"/>
  <c r="H178" i="5"/>
  <c r="O177" i="5"/>
  <c r="V176" i="5"/>
  <c r="AC175" i="5"/>
  <c r="A175" i="5"/>
  <c r="H174" i="5"/>
  <c r="O173" i="5"/>
  <c r="V172" i="5"/>
  <c r="AC171" i="5"/>
  <c r="A171" i="5"/>
  <c r="H170" i="5"/>
  <c r="O169" i="5"/>
  <c r="V168" i="5"/>
  <c r="AC167" i="5"/>
  <c r="A167" i="5"/>
  <c r="H166" i="5"/>
  <c r="O165" i="5"/>
  <c r="V164" i="5"/>
  <c r="AC163" i="5"/>
  <c r="A163" i="5"/>
  <c r="H162" i="5"/>
  <c r="O161" i="5"/>
  <c r="V160" i="5"/>
  <c r="AC159" i="5"/>
  <c r="A159" i="5"/>
  <c r="H158" i="5"/>
  <c r="O157" i="5"/>
  <c r="V156" i="5"/>
  <c r="AC155" i="5"/>
  <c r="A155" i="5"/>
  <c r="H154" i="5"/>
  <c r="O153" i="5"/>
  <c r="V152" i="5"/>
  <c r="AC151" i="5"/>
  <c r="A151" i="5"/>
  <c r="AC188" i="5"/>
  <c r="A188" i="5"/>
  <c r="V187" i="5"/>
  <c r="AC186" i="5"/>
  <c r="A186" i="5"/>
  <c r="H185" i="5"/>
  <c r="O184" i="5"/>
  <c r="V183" i="5"/>
  <c r="AC182" i="5"/>
  <c r="A182" i="5"/>
  <c r="H181" i="5"/>
  <c r="O180" i="5"/>
  <c r="V179" i="5"/>
  <c r="AC178" i="5"/>
  <c r="A178" i="5"/>
  <c r="H177" i="5"/>
  <c r="O176" i="5"/>
  <c r="V175" i="5"/>
  <c r="AC174" i="5"/>
  <c r="A174" i="5"/>
  <c r="H173" i="5"/>
  <c r="O172" i="5"/>
  <c r="V171" i="5"/>
  <c r="AC170" i="5"/>
  <c r="A170" i="5"/>
  <c r="H169" i="5"/>
  <c r="O168" i="5"/>
  <c r="V167" i="5"/>
  <c r="AC166" i="5"/>
  <c r="A166" i="5"/>
  <c r="H165" i="5"/>
  <c r="O164" i="5"/>
  <c r="V163" i="5"/>
  <c r="AC162" i="5"/>
  <c r="A162" i="5"/>
  <c r="H161" i="5"/>
  <c r="O160" i="5"/>
  <c r="V159" i="5"/>
  <c r="AC158" i="5"/>
  <c r="A158" i="5"/>
  <c r="H157" i="5"/>
  <c r="O156" i="5"/>
  <c r="V155" i="5"/>
  <c r="AC154" i="5"/>
  <c r="A154" i="5"/>
  <c r="H153" i="5"/>
  <c r="O152" i="5"/>
  <c r="V151" i="5"/>
  <c r="V186" i="5"/>
  <c r="A185" i="5"/>
  <c r="O183" i="5"/>
  <c r="AC181" i="5"/>
  <c r="H180" i="5"/>
  <c r="V178" i="5"/>
  <c r="A177" i="5"/>
  <c r="O175" i="5"/>
  <c r="AC173" i="5"/>
  <c r="H172" i="5"/>
  <c r="V170" i="5"/>
  <c r="A169" i="5"/>
  <c r="O167" i="5"/>
  <c r="AC165" i="5"/>
  <c r="H164" i="5"/>
  <c r="V162" i="5"/>
  <c r="A161" i="5"/>
  <c r="O159" i="5"/>
  <c r="AC157" i="5"/>
  <c r="H156" i="5"/>
  <c r="V154" i="5"/>
  <c r="A153" i="5"/>
  <c r="O151" i="5"/>
  <c r="O150" i="5"/>
  <c r="V149" i="5"/>
  <c r="AC148" i="5"/>
  <c r="A148" i="5"/>
  <c r="H147" i="5"/>
  <c r="O146" i="5"/>
  <c r="V145" i="5"/>
  <c r="AC144" i="5"/>
  <c r="A144" i="5"/>
  <c r="H143" i="5"/>
  <c r="O142" i="5"/>
  <c r="V141" i="5"/>
  <c r="AC140" i="5"/>
  <c r="A140" i="5"/>
  <c r="H139" i="5"/>
  <c r="O138" i="5"/>
  <c r="V137" i="5"/>
  <c r="AC136" i="5"/>
  <c r="A136" i="5"/>
  <c r="H135" i="5"/>
  <c r="O134" i="5"/>
  <c r="V133" i="5"/>
  <c r="AC132" i="5"/>
  <c r="A132" i="5"/>
  <c r="H131" i="5"/>
  <c r="O130" i="5"/>
  <c r="V129" i="5"/>
  <c r="AC128" i="5"/>
  <c r="A128" i="5"/>
  <c r="H127" i="5"/>
  <c r="O126" i="5"/>
  <c r="V125" i="5"/>
  <c r="AC124" i="5"/>
  <c r="A124" i="5"/>
  <c r="H123" i="5"/>
  <c r="O122" i="5"/>
  <c r="V121" i="5"/>
  <c r="AC120" i="5"/>
  <c r="A120" i="5"/>
  <c r="H119" i="5"/>
  <c r="O118" i="5"/>
  <c r="V117" i="5"/>
  <c r="AC116" i="5"/>
  <c r="A116" i="5"/>
  <c r="H115" i="5"/>
  <c r="O114" i="5"/>
  <c r="V113" i="5"/>
  <c r="AC112" i="5"/>
  <c r="A112" i="5"/>
  <c r="H111" i="5"/>
  <c r="O110" i="5"/>
  <c r="V109" i="5"/>
  <c r="AC108" i="5"/>
  <c r="A108" i="5"/>
  <c r="H107" i="5"/>
  <c r="O106" i="5"/>
  <c r="V105" i="5"/>
  <c r="AC104" i="5"/>
  <c r="A104" i="5"/>
  <c r="H103" i="5"/>
  <c r="O102" i="5"/>
  <c r="V101" i="5"/>
  <c r="AC100" i="5"/>
  <c r="A100" i="5"/>
  <c r="H99" i="5"/>
  <c r="O98" i="5"/>
  <c r="V97" i="5"/>
  <c r="AC96" i="5"/>
  <c r="A96" i="5"/>
  <c r="H95" i="5"/>
  <c r="O94" i="5"/>
  <c r="V93" i="5"/>
  <c r="AC92" i="5"/>
  <c r="A92" i="5"/>
  <c r="H91" i="5"/>
  <c r="O90" i="5"/>
  <c r="V89" i="5"/>
  <c r="AC88" i="5"/>
  <c r="A88" i="5"/>
  <c r="H87" i="5"/>
  <c r="O86" i="5"/>
  <c r="V85" i="5"/>
  <c r="AC84" i="5"/>
  <c r="A84" i="5"/>
  <c r="H83" i="5"/>
  <c r="O186" i="5"/>
  <c r="AC184" i="5"/>
  <c r="H183" i="5"/>
  <c r="V181" i="5"/>
  <c r="A180" i="5"/>
  <c r="O178" i="5"/>
  <c r="AC176" i="5"/>
  <c r="H175" i="5"/>
  <c r="V173" i="5"/>
  <c r="A172" i="5"/>
  <c r="O170" i="5"/>
  <c r="AC168" i="5"/>
  <c r="H167" i="5"/>
  <c r="V165" i="5"/>
  <c r="A164" i="5"/>
  <c r="O162" i="5"/>
  <c r="AC160" i="5"/>
  <c r="H159" i="5"/>
  <c r="V157" i="5"/>
  <c r="A156" i="5"/>
  <c r="O154" i="5"/>
  <c r="AC152" i="5"/>
  <c r="H151" i="5"/>
  <c r="H150" i="5"/>
  <c r="O149" i="5"/>
  <c r="V148" i="5"/>
  <c r="AC147" i="5"/>
  <c r="A147" i="5"/>
  <c r="H146" i="5"/>
  <c r="O145" i="5"/>
  <c r="V144" i="5"/>
  <c r="AC143" i="5"/>
  <c r="A143" i="5"/>
  <c r="H142" i="5"/>
  <c r="O141" i="5"/>
  <c r="V140" i="5"/>
  <c r="AC139" i="5"/>
  <c r="A139" i="5"/>
  <c r="H138" i="5"/>
  <c r="O137" i="5"/>
  <c r="V136" i="5"/>
  <c r="AC135" i="5"/>
  <c r="A135" i="5"/>
  <c r="H134" i="5"/>
  <c r="O133" i="5"/>
  <c r="V132" i="5"/>
  <c r="AC131" i="5"/>
  <c r="A131" i="5"/>
  <c r="H130" i="5"/>
  <c r="O129" i="5"/>
  <c r="V128" i="5"/>
  <c r="AC127" i="5"/>
  <c r="A127" i="5"/>
  <c r="H126" i="5"/>
  <c r="O125" i="5"/>
  <c r="V124" i="5"/>
  <c r="AC123" i="5"/>
  <c r="A123" i="5"/>
  <c r="H122" i="5"/>
  <c r="O121" i="5"/>
  <c r="V120" i="5"/>
  <c r="AC119" i="5"/>
  <c r="A119" i="5"/>
  <c r="H118" i="5"/>
  <c r="O117" i="5"/>
  <c r="V116" i="5"/>
  <c r="AC115" i="5"/>
  <c r="A115" i="5"/>
  <c r="H114" i="5"/>
  <c r="O113" i="5"/>
  <c r="V112" i="5"/>
  <c r="AC111" i="5"/>
  <c r="A111" i="5"/>
  <c r="H110" i="5"/>
  <c r="O109" i="5"/>
  <c r="V108" i="5"/>
  <c r="AC107" i="5"/>
  <c r="A107" i="5"/>
  <c r="H106" i="5"/>
  <c r="O105" i="5"/>
  <c r="V104" i="5"/>
  <c r="AC103" i="5"/>
  <c r="A103" i="5"/>
  <c r="H102" i="5"/>
  <c r="O101" i="5"/>
  <c r="V100" i="5"/>
  <c r="AC99" i="5"/>
  <c r="A99" i="5"/>
  <c r="H98" i="5"/>
  <c r="O97" i="5"/>
  <c r="V96" i="5"/>
  <c r="AC95" i="5"/>
  <c r="A95" i="5"/>
  <c r="H94" i="5"/>
  <c r="O93" i="5"/>
  <c r="V92" i="5"/>
  <c r="AC91" i="5"/>
  <c r="A91" i="5"/>
  <c r="H90" i="5"/>
  <c r="O89" i="5"/>
  <c r="V88" i="5"/>
  <c r="AC87" i="5"/>
  <c r="A87" i="5"/>
  <c r="H86" i="5"/>
  <c r="O85" i="5"/>
  <c r="V84" i="5"/>
  <c r="AC83" i="5"/>
  <c r="A83" i="5"/>
  <c r="V188" i="5"/>
  <c r="H187" i="5"/>
  <c r="A184" i="5"/>
  <c r="AC180" i="5"/>
  <c r="V177" i="5"/>
  <c r="O174" i="5"/>
  <c r="H171" i="5"/>
  <c r="A168" i="5"/>
  <c r="AC164" i="5"/>
  <c r="V161" i="5"/>
  <c r="O158" i="5"/>
  <c r="H155" i="5"/>
  <c r="A152" i="5"/>
  <c r="AC149" i="5"/>
  <c r="H148" i="5"/>
  <c r="V146" i="5"/>
  <c r="A145" i="5"/>
  <c r="O143" i="5"/>
  <c r="AC141" i="5"/>
  <c r="H140" i="5"/>
  <c r="V138" i="5"/>
  <c r="A137" i="5"/>
  <c r="O135" i="5"/>
  <c r="AC133" i="5"/>
  <c r="H132" i="5"/>
  <c r="V130" i="5"/>
  <c r="A129" i="5"/>
  <c r="O127" i="5"/>
  <c r="AC125" i="5"/>
  <c r="H124" i="5"/>
  <c r="V122" i="5"/>
  <c r="A121" i="5"/>
  <c r="O119" i="5"/>
  <c r="AC117" i="5"/>
  <c r="H116" i="5"/>
  <c r="V114" i="5"/>
  <c r="A113" i="5"/>
  <c r="O111" i="5"/>
  <c r="AC109" i="5"/>
  <c r="H108" i="5"/>
  <c r="V106" i="5"/>
  <c r="A105" i="5"/>
  <c r="O103" i="5"/>
  <c r="AC101" i="5"/>
  <c r="H100" i="5"/>
  <c r="V98" i="5"/>
  <c r="A97" i="5"/>
  <c r="O95" i="5"/>
  <c r="AC93" i="5"/>
  <c r="H92" i="5"/>
  <c r="V90" i="5"/>
  <c r="A89" i="5"/>
  <c r="O87" i="5"/>
  <c r="AC85" i="5"/>
  <c r="H84" i="5"/>
  <c r="V82" i="5"/>
  <c r="AC81" i="5"/>
  <c r="A81" i="5"/>
  <c r="H80" i="5"/>
  <c r="O79" i="5"/>
  <c r="V78" i="5"/>
  <c r="AC77" i="5"/>
  <c r="A77" i="5"/>
  <c r="H76" i="5"/>
  <c r="O75" i="5"/>
  <c r="V74" i="5"/>
  <c r="AC73" i="5"/>
  <c r="A73" i="5"/>
  <c r="H72" i="5"/>
  <c r="O71" i="5"/>
  <c r="V70" i="5"/>
  <c r="AC69" i="5"/>
  <c r="A69" i="5"/>
  <c r="H68" i="5"/>
  <c r="O67" i="5"/>
  <c r="V66" i="5"/>
  <c r="AC65" i="5"/>
  <c r="A65" i="5"/>
  <c r="H64" i="5"/>
  <c r="O63" i="5"/>
  <c r="V62" i="5"/>
  <c r="AC61" i="5"/>
  <c r="A61" i="5"/>
  <c r="H60" i="5"/>
  <c r="O59" i="5"/>
  <c r="V58" i="5"/>
  <c r="AC57" i="5"/>
  <c r="A57" i="5"/>
  <c r="H56" i="5"/>
  <c r="O55" i="5"/>
  <c r="V54" i="5"/>
  <c r="AC53" i="5"/>
  <c r="A53" i="5"/>
  <c r="H52" i="5"/>
  <c r="O51" i="5"/>
  <c r="V50" i="5"/>
  <c r="AC49" i="5"/>
  <c r="A49" i="5"/>
  <c r="H48" i="5"/>
  <c r="O47" i="5"/>
  <c r="V46" i="5"/>
  <c r="AC45" i="5"/>
  <c r="A45" i="5"/>
  <c r="H44" i="5"/>
  <c r="O43" i="5"/>
  <c r="V42" i="5"/>
  <c r="AC41" i="5"/>
  <c r="A41" i="5"/>
  <c r="H40" i="5"/>
  <c r="O39" i="5"/>
  <c r="V38" i="5"/>
  <c r="AC37" i="5"/>
  <c r="A37" i="5"/>
  <c r="H36" i="5"/>
  <c r="O35" i="5"/>
  <c r="V34" i="5"/>
  <c r="AC33" i="5"/>
  <c r="A33" i="5"/>
  <c r="H32" i="5"/>
  <c r="O31" i="5"/>
  <c r="V30" i="5"/>
  <c r="AC29" i="5"/>
  <c r="A29" i="5"/>
  <c r="H28" i="5"/>
  <c r="O27" i="5"/>
  <c r="V26" i="5"/>
  <c r="AC25" i="5"/>
  <c r="A25" i="5"/>
  <c r="H24" i="5"/>
  <c r="O23" i="5"/>
  <c r="V22" i="5"/>
  <c r="AC21" i="5"/>
  <c r="A21" i="5"/>
  <c r="H20" i="5"/>
  <c r="O19" i="5"/>
  <c r="V18" i="5"/>
  <c r="AC17" i="5"/>
  <c r="A17" i="5"/>
  <c r="H16" i="5"/>
  <c r="O15" i="5"/>
  <c r="V14" i="5"/>
  <c r="AC13" i="5"/>
  <c r="A13" i="5"/>
  <c r="H12" i="5"/>
  <c r="O11" i="5"/>
  <c r="V10" i="5"/>
  <c r="AC9" i="5"/>
  <c r="A9" i="5"/>
  <c r="H8" i="5"/>
  <c r="O7" i="5"/>
  <c r="AC6" i="5"/>
  <c r="O6" i="5"/>
  <c r="A6" i="5"/>
  <c r="O115" i="5"/>
  <c r="O57" i="5"/>
  <c r="V48" i="5"/>
  <c r="V44" i="5"/>
  <c r="O41" i="5"/>
  <c r="H38" i="5"/>
  <c r="O37" i="5"/>
  <c r="A35" i="5"/>
  <c r="O33" i="5"/>
  <c r="A31" i="5"/>
  <c r="V28" i="5"/>
  <c r="A27" i="5"/>
  <c r="V24" i="5"/>
  <c r="H22" i="5"/>
  <c r="V20" i="5"/>
  <c r="H18" i="5"/>
  <c r="V16" i="5"/>
  <c r="H14" i="5"/>
  <c r="AC11" i="5"/>
  <c r="V8" i="5"/>
  <c r="H7" i="5"/>
  <c r="V6" i="5"/>
  <c r="A181" i="5"/>
  <c r="O171" i="5"/>
  <c r="O188" i="5"/>
  <c r="AC185" i="5"/>
  <c r="V182" i="5"/>
  <c r="O179" i="5"/>
  <c r="H176" i="5"/>
  <c r="A173" i="5"/>
  <c r="AC169" i="5"/>
  <c r="V166" i="5"/>
  <c r="O163" i="5"/>
  <c r="H160" i="5"/>
  <c r="A157" i="5"/>
  <c r="AC153" i="5"/>
  <c r="AC150" i="5"/>
  <c r="H149" i="5"/>
  <c r="V147" i="5"/>
  <c r="A146" i="5"/>
  <c r="O144" i="5"/>
  <c r="AC142" i="5"/>
  <c r="H141" i="5"/>
  <c r="V139" i="5"/>
  <c r="A138" i="5"/>
  <c r="O136" i="5"/>
  <c r="AC134" i="5"/>
  <c r="H133" i="5"/>
  <c r="V131" i="5"/>
  <c r="A130" i="5"/>
  <c r="O128" i="5"/>
  <c r="AC126" i="5"/>
  <c r="H125" i="5"/>
  <c r="V123" i="5"/>
  <c r="A122" i="5"/>
  <c r="O120" i="5"/>
  <c r="AC118" i="5"/>
  <c r="H117" i="5"/>
  <c r="V115" i="5"/>
  <c r="A114" i="5"/>
  <c r="O112" i="5"/>
  <c r="AC110" i="5"/>
  <c r="H109" i="5"/>
  <c r="V107" i="5"/>
  <c r="A106" i="5"/>
  <c r="O104" i="5"/>
  <c r="AC102" i="5"/>
  <c r="H101" i="5"/>
  <c r="V99" i="5"/>
  <c r="A98" i="5"/>
  <c r="O96" i="5"/>
  <c r="AC94" i="5"/>
  <c r="H93" i="5"/>
  <c r="V91" i="5"/>
  <c r="A90" i="5"/>
  <c r="O88" i="5"/>
  <c r="AC86" i="5"/>
  <c r="H85" i="5"/>
  <c r="V83" i="5"/>
  <c r="O82" i="5"/>
  <c r="V81" i="5"/>
  <c r="AC80" i="5"/>
  <c r="A80" i="5"/>
  <c r="H79" i="5"/>
  <c r="O78" i="5"/>
  <c r="V77" i="5"/>
  <c r="AC76" i="5"/>
  <c r="A76" i="5"/>
  <c r="H75" i="5"/>
  <c r="O74" i="5"/>
  <c r="V73" i="5"/>
  <c r="AC72" i="5"/>
  <c r="A72" i="5"/>
  <c r="H71" i="5"/>
  <c r="O70" i="5"/>
  <c r="V69" i="5"/>
  <c r="AC68" i="5"/>
  <c r="A68" i="5"/>
  <c r="H67" i="5"/>
  <c r="O66" i="5"/>
  <c r="V65" i="5"/>
  <c r="AC64" i="5"/>
  <c r="A64" i="5"/>
  <c r="H63" i="5"/>
  <c r="O62" i="5"/>
  <c r="V61" i="5"/>
  <c r="AC60" i="5"/>
  <c r="A60" i="5"/>
  <c r="H59" i="5"/>
  <c r="O58" i="5"/>
  <c r="V57" i="5"/>
  <c r="AC56" i="5"/>
  <c r="A56" i="5"/>
  <c r="H55" i="5"/>
  <c r="O54" i="5"/>
  <c r="V53" i="5"/>
  <c r="AC52" i="5"/>
  <c r="A52" i="5"/>
  <c r="H51" i="5"/>
  <c r="O50" i="5"/>
  <c r="V49" i="5"/>
  <c r="AC48" i="5"/>
  <c r="A48" i="5"/>
  <c r="H47" i="5"/>
  <c r="O46" i="5"/>
  <c r="V45" i="5"/>
  <c r="AC44" i="5"/>
  <c r="A44" i="5"/>
  <c r="H43" i="5"/>
  <c r="O42" i="5"/>
  <c r="V41" i="5"/>
  <c r="AC40" i="5"/>
  <c r="A40" i="5"/>
  <c r="H39" i="5"/>
  <c r="O38" i="5"/>
  <c r="V37" i="5"/>
  <c r="AC36" i="5"/>
  <c r="A36" i="5"/>
  <c r="H35" i="5"/>
  <c r="O34" i="5"/>
  <c r="V33" i="5"/>
  <c r="AC32" i="5"/>
  <c r="A32" i="5"/>
  <c r="H31" i="5"/>
  <c r="O30" i="5"/>
  <c r="V29" i="5"/>
  <c r="AC28" i="5"/>
  <c r="A28" i="5"/>
  <c r="H27" i="5"/>
  <c r="O26" i="5"/>
  <c r="V25" i="5"/>
  <c r="AC24" i="5"/>
  <c r="A24" i="5"/>
  <c r="H23" i="5"/>
  <c r="O22" i="5"/>
  <c r="V21" i="5"/>
  <c r="AC20" i="5"/>
  <c r="A20" i="5"/>
  <c r="H19" i="5"/>
  <c r="O18" i="5"/>
  <c r="V17" i="5"/>
  <c r="AC16" i="5"/>
  <c r="A16" i="5"/>
  <c r="H15" i="5"/>
  <c r="O14" i="5"/>
  <c r="V13" i="5"/>
  <c r="AC12" i="5"/>
  <c r="A12" i="5"/>
  <c r="H11" i="5"/>
  <c r="O10" i="5"/>
  <c r="V9" i="5"/>
  <c r="AC8" i="5"/>
  <c r="A8" i="5"/>
  <c r="AC7" i="5"/>
  <c r="A117" i="5"/>
  <c r="V60" i="5"/>
  <c r="A51" i="5"/>
  <c r="O45" i="5"/>
  <c r="H42" i="5"/>
  <c r="A39" i="5"/>
  <c r="AC35" i="5"/>
  <c r="H34" i="5"/>
  <c r="AC31" i="5"/>
  <c r="H30" i="5"/>
  <c r="AC27" i="5"/>
  <c r="O25" i="5"/>
  <c r="AC23" i="5"/>
  <c r="O21" i="5"/>
  <c r="AC19" i="5"/>
  <c r="O17" i="5"/>
  <c r="A15" i="5"/>
  <c r="V12" i="5"/>
  <c r="A11" i="5"/>
  <c r="O9" i="5"/>
  <c r="O187" i="5"/>
  <c r="V174" i="5"/>
  <c r="H168" i="5"/>
  <c r="V185" i="5"/>
  <c r="O182" i="5"/>
  <c r="H179" i="5"/>
  <c r="A176" i="5"/>
  <c r="AC172" i="5"/>
  <c r="V169" i="5"/>
  <c r="O166" i="5"/>
  <c r="H163" i="5"/>
  <c r="A160" i="5"/>
  <c r="AC156" i="5"/>
  <c r="V153" i="5"/>
  <c r="V150" i="5"/>
  <c r="A149" i="5"/>
  <c r="O147" i="5"/>
  <c r="AC145" i="5"/>
  <c r="H144" i="5"/>
  <c r="V142" i="5"/>
  <c r="A141" i="5"/>
  <c r="O139" i="5"/>
  <c r="AC137" i="5"/>
  <c r="H136" i="5"/>
  <c r="V134" i="5"/>
  <c r="A133" i="5"/>
  <c r="O131" i="5"/>
  <c r="AC129" i="5"/>
  <c r="H128" i="5"/>
  <c r="V126" i="5"/>
  <c r="A125" i="5"/>
  <c r="O123" i="5"/>
  <c r="AC121" i="5"/>
  <c r="H120" i="5"/>
  <c r="V118" i="5"/>
  <c r="AC113" i="5"/>
  <c r="H112" i="5"/>
  <c r="V110" i="5"/>
  <c r="A109" i="5"/>
  <c r="O107" i="5"/>
  <c r="AC105" i="5"/>
  <c r="H104" i="5"/>
  <c r="V102" i="5"/>
  <c r="A101" i="5"/>
  <c r="O99" i="5"/>
  <c r="AC97" i="5"/>
  <c r="H96" i="5"/>
  <c r="V94" i="5"/>
  <c r="A93" i="5"/>
  <c r="O91" i="5"/>
  <c r="AC89" i="5"/>
  <c r="H88" i="5"/>
  <c r="V86" i="5"/>
  <c r="A85" i="5"/>
  <c r="O83" i="5"/>
  <c r="H82" i="5"/>
  <c r="O81" i="5"/>
  <c r="V80" i="5"/>
  <c r="AC79" i="5"/>
  <c r="A79" i="5"/>
  <c r="H78" i="5"/>
  <c r="O77" i="5"/>
  <c r="V76" i="5"/>
  <c r="AC75" i="5"/>
  <c r="A75" i="5"/>
  <c r="H74" i="5"/>
  <c r="O73" i="5"/>
  <c r="V72" i="5"/>
  <c r="AC71" i="5"/>
  <c r="A71" i="5"/>
  <c r="H70" i="5"/>
  <c r="O69" i="5"/>
  <c r="V68" i="5"/>
  <c r="AC67" i="5"/>
  <c r="A67" i="5"/>
  <c r="H66" i="5"/>
  <c r="O65" i="5"/>
  <c r="V64" i="5"/>
  <c r="AC63" i="5"/>
  <c r="A63" i="5"/>
  <c r="H62" i="5"/>
  <c r="O61" i="5"/>
  <c r="AC59" i="5"/>
  <c r="A59" i="5"/>
  <c r="H58" i="5"/>
  <c r="V56" i="5"/>
  <c r="AC55" i="5"/>
  <c r="A55" i="5"/>
  <c r="H54" i="5"/>
  <c r="O53" i="5"/>
  <c r="V52" i="5"/>
  <c r="AC51" i="5"/>
  <c r="H50" i="5"/>
  <c r="O49" i="5"/>
  <c r="AC47" i="5"/>
  <c r="A47" i="5"/>
  <c r="H46" i="5"/>
  <c r="AC43" i="5"/>
  <c r="A43" i="5"/>
  <c r="V40" i="5"/>
  <c r="AC39" i="5"/>
  <c r="V36" i="5"/>
  <c r="V32" i="5"/>
  <c r="O29" i="5"/>
  <c r="H26" i="5"/>
  <c r="A23" i="5"/>
  <c r="A19" i="5"/>
  <c r="AC15" i="5"/>
  <c r="O13" i="5"/>
  <c r="H10" i="5"/>
  <c r="H6" i="5"/>
  <c r="H184" i="5"/>
  <c r="AC177" i="5"/>
  <c r="A165" i="5"/>
  <c r="H152" i="5"/>
  <c r="H145" i="5"/>
  <c r="AC138" i="5"/>
  <c r="O132" i="5"/>
  <c r="A126" i="5"/>
  <c r="V119" i="5"/>
  <c r="H113" i="5"/>
  <c r="AC106" i="5"/>
  <c r="O100" i="5"/>
  <c r="A94" i="5"/>
  <c r="V87" i="5"/>
  <c r="A82" i="5"/>
  <c r="AC78" i="5"/>
  <c r="V75" i="5"/>
  <c r="O72" i="5"/>
  <c r="H69" i="5"/>
  <c r="A66" i="5"/>
  <c r="AC62" i="5"/>
  <c r="V59" i="5"/>
  <c r="O56" i="5"/>
  <c r="H53" i="5"/>
  <c r="A50" i="5"/>
  <c r="AC46" i="5"/>
  <c r="V43" i="5"/>
  <c r="O40" i="5"/>
  <c r="H37" i="5"/>
  <c r="A34" i="5"/>
  <c r="AC30" i="5"/>
  <c r="V27" i="5"/>
  <c r="O24" i="5"/>
  <c r="H21" i="5"/>
  <c r="A18" i="5"/>
  <c r="AC14" i="5"/>
  <c r="V11" i="5"/>
  <c r="O8" i="5"/>
  <c r="V7" i="5"/>
  <c r="V79" i="5"/>
  <c r="A54" i="5"/>
  <c r="AC34" i="5"/>
  <c r="A22" i="5"/>
  <c r="H9" i="5"/>
  <c r="AC161" i="5"/>
  <c r="A150" i="5"/>
  <c r="V143" i="5"/>
  <c r="H137" i="5"/>
  <c r="AC130" i="5"/>
  <c r="O124" i="5"/>
  <c r="A118" i="5"/>
  <c r="V111" i="5"/>
  <c r="H105" i="5"/>
  <c r="AC98" i="5"/>
  <c r="O92" i="5"/>
  <c r="A86" i="5"/>
  <c r="H81" i="5"/>
  <c r="A78" i="5"/>
  <c r="AC74" i="5"/>
  <c r="V71" i="5"/>
  <c r="O68" i="5"/>
  <c r="H65" i="5"/>
  <c r="A62" i="5"/>
  <c r="AC58" i="5"/>
  <c r="V55" i="5"/>
  <c r="O52" i="5"/>
  <c r="H49" i="5"/>
  <c r="A46" i="5"/>
  <c r="AC42" i="5"/>
  <c r="V39" i="5"/>
  <c r="O36" i="5"/>
  <c r="H33" i="5"/>
  <c r="A30" i="5"/>
  <c r="AC26" i="5"/>
  <c r="V23" i="5"/>
  <c r="O20" i="5"/>
  <c r="H17" i="5"/>
  <c r="A14" i="5"/>
  <c r="AC10" i="5"/>
  <c r="A7" i="5"/>
  <c r="O155" i="5"/>
  <c r="H73" i="5"/>
  <c r="O60" i="5"/>
  <c r="V47" i="5"/>
  <c r="A38" i="5"/>
  <c r="O28" i="5"/>
  <c r="V15" i="5"/>
  <c r="V158" i="5"/>
  <c r="O148" i="5"/>
  <c r="A142" i="5"/>
  <c r="V135" i="5"/>
  <c r="H129" i="5"/>
  <c r="AC122" i="5"/>
  <c r="O116" i="5"/>
  <c r="A110" i="5"/>
  <c r="V103" i="5"/>
  <c r="H97" i="5"/>
  <c r="AC90" i="5"/>
  <c r="O84" i="5"/>
  <c r="O80" i="5"/>
  <c r="H77" i="5"/>
  <c r="A74" i="5"/>
  <c r="AC70" i="5"/>
  <c r="V67" i="5"/>
  <c r="O64" i="5"/>
  <c r="H61" i="5"/>
  <c r="A58" i="5"/>
  <c r="AC54" i="5"/>
  <c r="V51" i="5"/>
  <c r="O48" i="5"/>
  <c r="H45" i="5"/>
  <c r="A42" i="5"/>
  <c r="AC38" i="5"/>
  <c r="V35" i="5"/>
  <c r="O32" i="5"/>
  <c r="H29" i="5"/>
  <c r="A26" i="5"/>
  <c r="AC22" i="5"/>
  <c r="V19" i="5"/>
  <c r="O16" i="5"/>
  <c r="H13" i="5"/>
  <c r="A10" i="5"/>
  <c r="AC146" i="5"/>
  <c r="O140" i="5"/>
  <c r="A134" i="5"/>
  <c r="V127" i="5"/>
  <c r="H121" i="5"/>
  <c r="AC114" i="5"/>
  <c r="O108" i="5"/>
  <c r="A102" i="5"/>
  <c r="V95" i="5"/>
  <c r="H89" i="5"/>
  <c r="AC82" i="5"/>
  <c r="O76" i="5"/>
  <c r="A70" i="5"/>
  <c r="AC66" i="5"/>
  <c r="V63" i="5"/>
  <c r="H57" i="5"/>
  <c r="AC50" i="5"/>
  <c r="O44" i="5"/>
  <c r="H41" i="5"/>
  <c r="V31" i="5"/>
  <c r="H25" i="5"/>
  <c r="AC18" i="5"/>
  <c r="O12" i="5"/>
  <c r="T7" i="4"/>
  <c r="L9" i="5"/>
  <c r="M9" i="5"/>
  <c r="N9" i="5" s="1"/>
  <c r="Z9" i="5"/>
  <c r="AA9" i="5"/>
  <c r="AB9" i="5" s="1"/>
  <c r="AG11" i="5"/>
  <c r="AH11" i="5"/>
  <c r="AI11" i="5" s="1"/>
  <c r="E187" i="4"/>
  <c r="O7" i="3"/>
  <c r="E9" i="5"/>
  <c r="F9" i="5"/>
  <c r="G9" i="5" s="1"/>
  <c r="S9" i="5"/>
  <c r="T9" i="5"/>
  <c r="U9" i="5" s="1"/>
  <c r="E7" i="3"/>
  <c r="Q10" i="5"/>
  <c r="R11" i="5"/>
  <c r="J10" i="5"/>
  <c r="K11" i="5"/>
  <c r="C10" i="5"/>
  <c r="D11" i="5"/>
  <c r="AE12" i="5"/>
  <c r="AF13" i="5"/>
  <c r="X10" i="5"/>
  <c r="Y11" i="5"/>
  <c r="S187" i="4"/>
  <c r="S8" i="4" s="1"/>
  <c r="T187" i="4"/>
  <c r="K188" i="3"/>
  <c r="U105" i="3"/>
  <c r="A105" i="3"/>
  <c r="F104" i="3"/>
  <c r="K103" i="3"/>
  <c r="P102" i="3"/>
  <c r="U101" i="3"/>
  <c r="A101" i="3"/>
  <c r="F100" i="3"/>
  <c r="K99" i="3"/>
  <c r="P98" i="3"/>
  <c r="P188" i="3"/>
  <c r="A188" i="3"/>
  <c r="P187" i="3"/>
  <c r="F187" i="3"/>
  <c r="U186" i="3"/>
  <c r="K186" i="3"/>
  <c r="A186" i="3"/>
  <c r="P185" i="3"/>
  <c r="F185" i="3"/>
  <c r="U184" i="3"/>
  <c r="K184" i="3"/>
  <c r="A184" i="3"/>
  <c r="P183" i="3"/>
  <c r="F183" i="3"/>
  <c r="U182" i="3"/>
  <c r="K182" i="3"/>
  <c r="A182" i="3"/>
  <c r="P181" i="3"/>
  <c r="F181" i="3"/>
  <c r="U180" i="3"/>
  <c r="K180" i="3"/>
  <c r="A180" i="3"/>
  <c r="P179" i="3"/>
  <c r="F179" i="3"/>
  <c r="U178" i="3"/>
  <c r="K178" i="3"/>
  <c r="A178" i="3"/>
  <c r="P177" i="3"/>
  <c r="F177" i="3"/>
  <c r="U176" i="3"/>
  <c r="K176" i="3"/>
  <c r="A176" i="3"/>
  <c r="P175" i="3"/>
  <c r="F175" i="3"/>
  <c r="U174" i="3"/>
  <c r="K174" i="3"/>
  <c r="A174" i="3"/>
  <c r="P173" i="3"/>
  <c r="F173" i="3"/>
  <c r="U172" i="3"/>
  <c r="K172" i="3"/>
  <c r="A172" i="3"/>
  <c r="P171" i="3"/>
  <c r="F171" i="3"/>
  <c r="U170" i="3"/>
  <c r="K170" i="3"/>
  <c r="A170" i="3"/>
  <c r="P169" i="3"/>
  <c r="F169" i="3"/>
  <c r="U168" i="3"/>
  <c r="K168" i="3"/>
  <c r="A168" i="3"/>
  <c r="P167" i="3"/>
  <c r="F167" i="3"/>
  <c r="U166" i="3"/>
  <c r="K166" i="3"/>
  <c r="A166" i="3"/>
  <c r="P165" i="3"/>
  <c r="F165" i="3"/>
  <c r="U164" i="3"/>
  <c r="K164" i="3"/>
  <c r="A164" i="3"/>
  <c r="P163" i="3"/>
  <c r="F163" i="3"/>
  <c r="U162" i="3"/>
  <c r="K162" i="3"/>
  <c r="A162" i="3"/>
  <c r="P161" i="3"/>
  <c r="F161" i="3"/>
  <c r="U160" i="3"/>
  <c r="K160" i="3"/>
  <c r="A160" i="3"/>
  <c r="P159" i="3"/>
  <c r="F159" i="3"/>
  <c r="U158" i="3"/>
  <c r="K158" i="3"/>
  <c r="A158" i="3"/>
  <c r="P157" i="3"/>
  <c r="F157" i="3"/>
  <c r="U156" i="3"/>
  <c r="K156" i="3"/>
  <c r="A156" i="3"/>
  <c r="P155" i="3"/>
  <c r="F155" i="3"/>
  <c r="U154" i="3"/>
  <c r="K154" i="3"/>
  <c r="A154" i="3"/>
  <c r="P153" i="3"/>
  <c r="F153" i="3"/>
  <c r="U152" i="3"/>
  <c r="K152" i="3"/>
  <c r="A152" i="3"/>
  <c r="P151" i="3"/>
  <c r="F151" i="3"/>
  <c r="U150" i="3"/>
  <c r="K150" i="3"/>
  <c r="A150" i="3"/>
  <c r="P149" i="3"/>
  <c r="F149" i="3"/>
  <c r="U148" i="3"/>
  <c r="K148" i="3"/>
  <c r="A148" i="3"/>
  <c r="P147" i="3"/>
  <c r="F147" i="3"/>
  <c r="U146" i="3"/>
  <c r="K146" i="3"/>
  <c r="A146" i="3"/>
  <c r="P145" i="3"/>
  <c r="F145" i="3"/>
  <c r="U144" i="3"/>
  <c r="K144" i="3"/>
  <c r="A144" i="3"/>
  <c r="P143" i="3"/>
  <c r="F143" i="3"/>
  <c r="U142" i="3"/>
  <c r="K142" i="3"/>
  <c r="A142" i="3"/>
  <c r="P141" i="3"/>
  <c r="F141" i="3"/>
  <c r="U140" i="3"/>
  <c r="K140" i="3"/>
  <c r="A140" i="3"/>
  <c r="P139" i="3"/>
  <c r="F139" i="3"/>
  <c r="U138" i="3"/>
  <c r="K138" i="3"/>
  <c r="A138" i="3"/>
  <c r="P137" i="3"/>
  <c r="F137" i="3"/>
  <c r="U136" i="3"/>
  <c r="K136" i="3"/>
  <c r="A136" i="3"/>
  <c r="P135" i="3"/>
  <c r="F135" i="3"/>
  <c r="U134" i="3"/>
  <c r="K134" i="3"/>
  <c r="A134" i="3"/>
  <c r="P133" i="3"/>
  <c r="F133" i="3"/>
  <c r="U132" i="3"/>
  <c r="K132" i="3"/>
  <c r="A132" i="3"/>
  <c r="P131" i="3"/>
  <c r="F131" i="3"/>
  <c r="U130" i="3"/>
  <c r="K130" i="3"/>
  <c r="A130" i="3"/>
  <c r="P129" i="3"/>
  <c r="F129" i="3"/>
  <c r="U128" i="3"/>
  <c r="K128" i="3"/>
  <c r="A128" i="3"/>
  <c r="P127" i="3"/>
  <c r="F127" i="3"/>
  <c r="U126" i="3"/>
  <c r="K126" i="3"/>
  <c r="A126" i="3"/>
  <c r="P125" i="3"/>
  <c r="F125" i="3"/>
  <c r="U124" i="3"/>
  <c r="K124" i="3"/>
  <c r="A124" i="3"/>
  <c r="P123" i="3"/>
  <c r="F123" i="3"/>
  <c r="U122" i="3"/>
  <c r="K122" i="3"/>
  <c r="A122" i="3"/>
  <c r="P121" i="3"/>
  <c r="F121" i="3"/>
  <c r="U120" i="3"/>
  <c r="K120" i="3"/>
  <c r="A120" i="3"/>
  <c r="P119" i="3"/>
  <c r="F119" i="3"/>
  <c r="U118" i="3"/>
  <c r="K118" i="3"/>
  <c r="A118" i="3"/>
  <c r="P117" i="3"/>
  <c r="F117" i="3"/>
  <c r="U116" i="3"/>
  <c r="K116" i="3"/>
  <c r="A116" i="3"/>
  <c r="P115" i="3"/>
  <c r="F115" i="3"/>
  <c r="U114" i="3"/>
  <c r="K114" i="3"/>
  <c r="A114" i="3"/>
  <c r="P113" i="3"/>
  <c r="F113" i="3"/>
  <c r="U112" i="3"/>
  <c r="K112" i="3"/>
  <c r="A112" i="3"/>
  <c r="P111" i="3"/>
  <c r="F111" i="3"/>
  <c r="U110" i="3"/>
  <c r="K110" i="3"/>
  <c r="A110" i="3"/>
  <c r="P109" i="3"/>
  <c r="F109" i="3"/>
  <c r="U108" i="3"/>
  <c r="K108" i="3"/>
  <c r="A108" i="3"/>
  <c r="P107" i="3"/>
  <c r="F107" i="3"/>
  <c r="U106" i="3"/>
  <c r="K106" i="3"/>
  <c r="A106" i="3"/>
  <c r="F105" i="3"/>
  <c r="K104" i="3"/>
  <c r="P103" i="3"/>
  <c r="U102" i="3"/>
  <c r="A102" i="3"/>
  <c r="F101" i="3"/>
  <c r="K100" i="3"/>
  <c r="P99" i="3"/>
  <c r="U98" i="3"/>
  <c r="P104" i="3"/>
  <c r="A103" i="3"/>
  <c r="K101" i="3"/>
  <c r="U99" i="3"/>
  <c r="F98" i="3"/>
  <c r="U97" i="3"/>
  <c r="K97" i="3"/>
  <c r="A97" i="3"/>
  <c r="P96" i="3"/>
  <c r="F96" i="3"/>
  <c r="U95" i="3"/>
  <c r="K95" i="3"/>
  <c r="A95" i="3"/>
  <c r="P94" i="3"/>
  <c r="F94" i="3"/>
  <c r="U93" i="3"/>
  <c r="K93" i="3"/>
  <c r="A93" i="3"/>
  <c r="P92" i="3"/>
  <c r="F92" i="3"/>
  <c r="U91" i="3"/>
  <c r="K91" i="3"/>
  <c r="A91" i="3"/>
  <c r="P90" i="3"/>
  <c r="F90" i="3"/>
  <c r="U89" i="3"/>
  <c r="K89" i="3"/>
  <c r="A89" i="3"/>
  <c r="P88" i="3"/>
  <c r="F88" i="3"/>
  <c r="U87" i="3"/>
  <c r="K87" i="3"/>
  <c r="A87" i="3"/>
  <c r="P86" i="3"/>
  <c r="F86" i="3"/>
  <c r="U85" i="3"/>
  <c r="K85" i="3"/>
  <c r="A85" i="3"/>
  <c r="P84" i="3"/>
  <c r="F84" i="3"/>
  <c r="U83" i="3"/>
  <c r="K83" i="3"/>
  <c r="A83" i="3"/>
  <c r="P82" i="3"/>
  <c r="F82" i="3"/>
  <c r="U81" i="3"/>
  <c r="K81" i="3"/>
  <c r="A81" i="3"/>
  <c r="P80" i="3"/>
  <c r="F80" i="3"/>
  <c r="U79" i="3"/>
  <c r="K79" i="3"/>
  <c r="A79" i="3"/>
  <c r="P78" i="3"/>
  <c r="F78" i="3"/>
  <c r="U77" i="3"/>
  <c r="K77" i="3"/>
  <c r="A77" i="3"/>
  <c r="P76" i="3"/>
  <c r="F76" i="3"/>
  <c r="U75" i="3"/>
  <c r="K75" i="3"/>
  <c r="A75" i="3"/>
  <c r="P74" i="3"/>
  <c r="F74" i="3"/>
  <c r="U73" i="3"/>
  <c r="K73" i="3"/>
  <c r="A73" i="3"/>
  <c r="P72" i="3"/>
  <c r="F72" i="3"/>
  <c r="U71" i="3"/>
  <c r="K71" i="3"/>
  <c r="A71" i="3"/>
  <c r="P70" i="3"/>
  <c r="F70" i="3"/>
  <c r="U69" i="3"/>
  <c r="K69" i="3"/>
  <c r="A69" i="3"/>
  <c r="P68" i="3"/>
  <c r="F68" i="3"/>
  <c r="U67" i="3"/>
  <c r="K67" i="3"/>
  <c r="A67" i="3"/>
  <c r="P66" i="3"/>
  <c r="F66" i="3"/>
  <c r="U65" i="3"/>
  <c r="K65" i="3"/>
  <c r="A65" i="3"/>
  <c r="P64" i="3"/>
  <c r="F64" i="3"/>
  <c r="U63" i="3"/>
  <c r="K63" i="3"/>
  <c r="A63" i="3"/>
  <c r="P62" i="3"/>
  <c r="F62" i="3"/>
  <c r="U61" i="3"/>
  <c r="K61" i="3"/>
  <c r="A61" i="3"/>
  <c r="P60" i="3"/>
  <c r="F60" i="3"/>
  <c r="U59" i="3"/>
  <c r="K59" i="3"/>
  <c r="A59" i="3"/>
  <c r="P58" i="3"/>
  <c r="F58" i="3"/>
  <c r="U57" i="3"/>
  <c r="K57" i="3"/>
  <c r="A57" i="3"/>
  <c r="P56" i="3"/>
  <c r="F56" i="3"/>
  <c r="U55" i="3"/>
  <c r="K55" i="3"/>
  <c r="A55" i="3"/>
  <c r="P54" i="3"/>
  <c r="F54" i="3"/>
  <c r="U53" i="3"/>
  <c r="K53" i="3"/>
  <c r="A53" i="3"/>
  <c r="P52" i="3"/>
  <c r="F52" i="3"/>
  <c r="U51" i="3"/>
  <c r="K51" i="3"/>
  <c r="A51" i="3"/>
  <c r="P50" i="3"/>
  <c r="F50" i="3"/>
  <c r="U49" i="3"/>
  <c r="K49" i="3"/>
  <c r="A49" i="3"/>
  <c r="P48" i="3"/>
  <c r="F48" i="3"/>
  <c r="U47" i="3"/>
  <c r="K47" i="3"/>
  <c r="A47" i="3"/>
  <c r="P46" i="3"/>
  <c r="F46" i="3"/>
  <c r="U45" i="3"/>
  <c r="K45" i="3"/>
  <c r="A45" i="3"/>
  <c r="P44" i="3"/>
  <c r="F44" i="3"/>
  <c r="U43" i="3"/>
  <c r="K43" i="3"/>
  <c r="A43" i="3"/>
  <c r="P42" i="3"/>
  <c r="F42" i="3"/>
  <c r="U41" i="3"/>
  <c r="K41" i="3"/>
  <c r="A41" i="3"/>
  <c r="P40" i="3"/>
  <c r="F40" i="3"/>
  <c r="U39" i="3"/>
  <c r="K39" i="3"/>
  <c r="A39" i="3"/>
  <c r="P38" i="3"/>
  <c r="F38" i="3"/>
  <c r="U37" i="3"/>
  <c r="K37" i="3"/>
  <c r="A37" i="3"/>
  <c r="P36" i="3"/>
  <c r="F36" i="3"/>
  <c r="U35" i="3"/>
  <c r="K35" i="3"/>
  <c r="A35" i="3"/>
  <c r="P34" i="3"/>
  <c r="F34" i="3"/>
  <c r="U33" i="3"/>
  <c r="K33" i="3"/>
  <c r="A33" i="3"/>
  <c r="P32" i="3"/>
  <c r="F32" i="3"/>
  <c r="K31" i="3"/>
  <c r="P30" i="3"/>
  <c r="U29" i="3"/>
  <c r="A29" i="3"/>
  <c r="F28" i="3"/>
  <c r="K27" i="3"/>
  <c r="P26" i="3"/>
  <c r="U25" i="3"/>
  <c r="A25" i="3"/>
  <c r="F24" i="3"/>
  <c r="K23" i="3"/>
  <c r="P22" i="3"/>
  <c r="U21" i="3"/>
  <c r="A21" i="3"/>
  <c r="F20" i="3"/>
  <c r="K19" i="3"/>
  <c r="P18" i="3"/>
  <c r="U17" i="3"/>
  <c r="A17" i="3"/>
  <c r="F16" i="3"/>
  <c r="K15" i="3"/>
  <c r="P14" i="3"/>
  <c r="U13" i="3"/>
  <c r="A13" i="3"/>
  <c r="F12" i="3"/>
  <c r="K11" i="3"/>
  <c r="P10" i="3"/>
  <c r="U9" i="3"/>
  <c r="A9" i="3"/>
  <c r="F8" i="3"/>
  <c r="K7" i="3"/>
  <c r="P6" i="3"/>
  <c r="U187" i="3"/>
  <c r="A187" i="3"/>
  <c r="F186" i="3"/>
  <c r="K185" i="3"/>
  <c r="P184" i="3"/>
  <c r="U183" i="3"/>
  <c r="A183" i="3"/>
  <c r="F182" i="3"/>
  <c r="K181" i="3"/>
  <c r="P180" i="3"/>
  <c r="U179" i="3"/>
  <c r="A179" i="3"/>
  <c r="F178" i="3"/>
  <c r="K177" i="3"/>
  <c r="P176" i="3"/>
  <c r="U175" i="3"/>
  <c r="A175" i="3"/>
  <c r="F174" i="3"/>
  <c r="K173" i="3"/>
  <c r="P172" i="3"/>
  <c r="U171" i="3"/>
  <c r="A171" i="3"/>
  <c r="F170" i="3"/>
  <c r="K169" i="3"/>
  <c r="P168" i="3"/>
  <c r="U167" i="3"/>
  <c r="A167" i="3"/>
  <c r="F166" i="3"/>
  <c r="K165" i="3"/>
  <c r="P164" i="3"/>
  <c r="U163" i="3"/>
  <c r="A163" i="3"/>
  <c r="F162" i="3"/>
  <c r="K161" i="3"/>
  <c r="P160" i="3"/>
  <c r="U159" i="3"/>
  <c r="A159" i="3"/>
  <c r="F158" i="3"/>
  <c r="K157" i="3"/>
  <c r="P156" i="3"/>
  <c r="U155" i="3"/>
  <c r="A155" i="3"/>
  <c r="F154" i="3"/>
  <c r="K153" i="3"/>
  <c r="P152" i="3"/>
  <c r="U151" i="3"/>
  <c r="A151" i="3"/>
  <c r="F150" i="3"/>
  <c r="K149" i="3"/>
  <c r="P148" i="3"/>
  <c r="U147" i="3"/>
  <c r="A147" i="3"/>
  <c r="F146" i="3"/>
  <c r="K145" i="3"/>
  <c r="P144" i="3"/>
  <c r="U143" i="3"/>
  <c r="A143" i="3"/>
  <c r="F142" i="3"/>
  <c r="K141" i="3"/>
  <c r="P140" i="3"/>
  <c r="U139" i="3"/>
  <c r="A139" i="3"/>
  <c r="F138" i="3"/>
  <c r="K137" i="3"/>
  <c r="P136" i="3"/>
  <c r="U135" i="3"/>
  <c r="A135" i="3"/>
  <c r="F134" i="3"/>
  <c r="K133" i="3"/>
  <c r="P132" i="3"/>
  <c r="U131" i="3"/>
  <c r="A131" i="3"/>
  <c r="F130" i="3"/>
  <c r="K129" i="3"/>
  <c r="P128" i="3"/>
  <c r="U127" i="3"/>
  <c r="A127" i="3"/>
  <c r="F126" i="3"/>
  <c r="K125" i="3"/>
  <c r="P124" i="3"/>
  <c r="U123" i="3"/>
  <c r="A123" i="3"/>
  <c r="F122" i="3"/>
  <c r="K121" i="3"/>
  <c r="P120" i="3"/>
  <c r="U119" i="3"/>
  <c r="A119" i="3"/>
  <c r="F118" i="3"/>
  <c r="K117" i="3"/>
  <c r="P116" i="3"/>
  <c r="U115" i="3"/>
  <c r="A115" i="3"/>
  <c r="F114" i="3"/>
  <c r="K113" i="3"/>
  <c r="P112" i="3"/>
  <c r="U111" i="3"/>
  <c r="A111" i="3"/>
  <c r="F110" i="3"/>
  <c r="K109" i="3"/>
  <c r="P108" i="3"/>
  <c r="U107" i="3"/>
  <c r="A107" i="3"/>
  <c r="F106" i="3"/>
  <c r="P105" i="3"/>
  <c r="A104" i="3"/>
  <c r="K102" i="3"/>
  <c r="U100" i="3"/>
  <c r="F99" i="3"/>
  <c r="P31" i="3"/>
  <c r="U30" i="3"/>
  <c r="A30" i="3"/>
  <c r="F29" i="3"/>
  <c r="K28" i="3"/>
  <c r="P27" i="3"/>
  <c r="U26" i="3"/>
  <c r="A26" i="3"/>
  <c r="F25" i="3"/>
  <c r="K24" i="3"/>
  <c r="P23" i="3"/>
  <c r="U22" i="3"/>
  <c r="A22" i="3"/>
  <c r="F21" i="3"/>
  <c r="K20" i="3"/>
  <c r="P19" i="3"/>
  <c r="U18" i="3"/>
  <c r="A18" i="3"/>
  <c r="F17" i="3"/>
  <c r="K16" i="3"/>
  <c r="P15" i="3"/>
  <c r="U14" i="3"/>
  <c r="A14" i="3"/>
  <c r="F13" i="3"/>
  <c r="K12" i="3"/>
  <c r="P11" i="3"/>
  <c r="U10" i="3"/>
  <c r="A10" i="3"/>
  <c r="F9" i="3"/>
  <c r="K8" i="3"/>
  <c r="P7" i="3"/>
  <c r="A6" i="3"/>
  <c r="K105" i="3"/>
  <c r="U103" i="3"/>
  <c r="F102" i="3"/>
  <c r="P100" i="3"/>
  <c r="F188" i="3"/>
  <c r="U185" i="3"/>
  <c r="P182" i="3"/>
  <c r="K179" i="3"/>
  <c r="F176" i="3"/>
  <c r="A173" i="3"/>
  <c r="U169" i="3"/>
  <c r="P166" i="3"/>
  <c r="K163" i="3"/>
  <c r="F160" i="3"/>
  <c r="A157" i="3"/>
  <c r="U153" i="3"/>
  <c r="P150" i="3"/>
  <c r="K147" i="3"/>
  <c r="F144" i="3"/>
  <c r="A141" i="3"/>
  <c r="U137" i="3"/>
  <c r="P134" i="3"/>
  <c r="K131" i="3"/>
  <c r="F128" i="3"/>
  <c r="A125" i="3"/>
  <c r="U121" i="3"/>
  <c r="P118" i="3"/>
  <c r="K115" i="3"/>
  <c r="F112" i="3"/>
  <c r="A109" i="3"/>
  <c r="P101" i="3"/>
  <c r="P97" i="3"/>
  <c r="U96" i="3"/>
  <c r="A96" i="3"/>
  <c r="F95" i="3"/>
  <c r="K94" i="3"/>
  <c r="P93" i="3"/>
  <c r="U92" i="3"/>
  <c r="A92" i="3"/>
  <c r="F91" i="3"/>
  <c r="K90" i="3"/>
  <c r="P89" i="3"/>
  <c r="U88" i="3"/>
  <c r="A88" i="3"/>
  <c r="F87" i="3"/>
  <c r="K86" i="3"/>
  <c r="P85" i="3"/>
  <c r="U84" i="3"/>
  <c r="A84" i="3"/>
  <c r="F83" i="3"/>
  <c r="K82" i="3"/>
  <c r="P81" i="3"/>
  <c r="U80" i="3"/>
  <c r="A80" i="3"/>
  <c r="F79" i="3"/>
  <c r="K78" i="3"/>
  <c r="P77" i="3"/>
  <c r="U76" i="3"/>
  <c r="A76" i="3"/>
  <c r="F75" i="3"/>
  <c r="K74" i="3"/>
  <c r="P73" i="3"/>
  <c r="U72" i="3"/>
  <c r="A72" i="3"/>
  <c r="F71" i="3"/>
  <c r="K70" i="3"/>
  <c r="P69" i="3"/>
  <c r="U68" i="3"/>
  <c r="A68" i="3"/>
  <c r="F67" i="3"/>
  <c r="K66" i="3"/>
  <c r="P65" i="3"/>
  <c r="U64" i="3"/>
  <c r="A64" i="3"/>
  <c r="F63" i="3"/>
  <c r="K62" i="3"/>
  <c r="P61" i="3"/>
  <c r="U60" i="3"/>
  <c r="A60" i="3"/>
  <c r="F59" i="3"/>
  <c r="K58" i="3"/>
  <c r="P57" i="3"/>
  <c r="U56" i="3"/>
  <c r="A56" i="3"/>
  <c r="F55" i="3"/>
  <c r="K54" i="3"/>
  <c r="P53" i="3"/>
  <c r="U52" i="3"/>
  <c r="A52" i="3"/>
  <c r="F51" i="3"/>
  <c r="K50" i="3"/>
  <c r="P49" i="3"/>
  <c r="U48" i="3"/>
  <c r="A48" i="3"/>
  <c r="F47" i="3"/>
  <c r="K46" i="3"/>
  <c r="P45" i="3"/>
  <c r="U44" i="3"/>
  <c r="A44" i="3"/>
  <c r="F43" i="3"/>
  <c r="K42" i="3"/>
  <c r="P41" i="3"/>
  <c r="U40" i="3"/>
  <c r="A40" i="3"/>
  <c r="F39" i="3"/>
  <c r="K38" i="3"/>
  <c r="P37" i="3"/>
  <c r="U36" i="3"/>
  <c r="A36" i="3"/>
  <c r="F35" i="3"/>
  <c r="K34" i="3"/>
  <c r="P33" i="3"/>
  <c r="U32" i="3"/>
  <c r="A31" i="3"/>
  <c r="K29" i="3"/>
  <c r="U27" i="3"/>
  <c r="F26" i="3"/>
  <c r="P24" i="3"/>
  <c r="A23" i="3"/>
  <c r="K21" i="3"/>
  <c r="U19" i="3"/>
  <c r="F18" i="3"/>
  <c r="P16" i="3"/>
  <c r="A15" i="3"/>
  <c r="K13" i="3"/>
  <c r="U11" i="3"/>
  <c r="F10" i="3"/>
  <c r="P8" i="3"/>
  <c r="F7" i="3"/>
  <c r="F6" i="3"/>
  <c r="K187" i="3"/>
  <c r="U177" i="3"/>
  <c r="K171" i="3"/>
  <c r="F168" i="3"/>
  <c r="U161" i="3"/>
  <c r="K155" i="3"/>
  <c r="A149" i="3"/>
  <c r="P142" i="3"/>
  <c r="F136" i="3"/>
  <c r="U129" i="3"/>
  <c r="K123" i="3"/>
  <c r="A117" i="3"/>
  <c r="P110" i="3"/>
  <c r="K107" i="3"/>
  <c r="U104" i="3"/>
  <c r="A98" i="3"/>
  <c r="K96" i="3"/>
  <c r="U94" i="3"/>
  <c r="F93" i="3"/>
  <c r="K92" i="3"/>
  <c r="U90" i="3"/>
  <c r="F89" i="3"/>
  <c r="K88" i="3"/>
  <c r="A86" i="3"/>
  <c r="K84" i="3"/>
  <c r="U82" i="3"/>
  <c r="A82" i="3"/>
  <c r="K80" i="3"/>
  <c r="U78" i="3"/>
  <c r="F77" i="3"/>
  <c r="K76" i="3"/>
  <c r="U74" i="3"/>
  <c r="A74" i="3"/>
  <c r="K72" i="3"/>
  <c r="U70" i="3"/>
  <c r="A70" i="3"/>
  <c r="K68" i="3"/>
  <c r="U66" i="3"/>
  <c r="F65" i="3"/>
  <c r="P63" i="3"/>
  <c r="A62" i="3"/>
  <c r="K60" i="3"/>
  <c r="P59" i="3"/>
  <c r="A58" i="3"/>
  <c r="F57" i="3"/>
  <c r="P55" i="3"/>
  <c r="A54" i="3"/>
  <c r="K52" i="3"/>
  <c r="U50" i="3"/>
  <c r="F49" i="3"/>
  <c r="P47" i="3"/>
  <c r="A46" i="3"/>
  <c r="F45" i="3"/>
  <c r="P43" i="3"/>
  <c r="A42" i="3"/>
  <c r="K40" i="3"/>
  <c r="U38" i="3"/>
  <c r="F37" i="3"/>
  <c r="P35" i="3"/>
  <c r="U34" i="3"/>
  <c r="F33" i="3"/>
  <c r="K32" i="3"/>
  <c r="F30" i="3"/>
  <c r="A27" i="3"/>
  <c r="A19" i="3"/>
  <c r="U15" i="3"/>
  <c r="A11" i="3"/>
  <c r="P186" i="3"/>
  <c r="K183" i="3"/>
  <c r="F180" i="3"/>
  <c r="U173" i="3"/>
  <c r="P170" i="3"/>
  <c r="F164" i="3"/>
  <c r="U157" i="3"/>
  <c r="K151" i="3"/>
  <c r="A145" i="3"/>
  <c r="P138" i="3"/>
  <c r="F132" i="3"/>
  <c r="U125" i="3"/>
  <c r="K119" i="3"/>
  <c r="F116" i="3"/>
  <c r="U109" i="3"/>
  <c r="P106" i="3"/>
  <c r="F31" i="3"/>
  <c r="A185" i="3"/>
  <c r="U181" i="3"/>
  <c r="P178" i="3"/>
  <c r="K175" i="3"/>
  <c r="F172" i="3"/>
  <c r="A169" i="3"/>
  <c r="U165" i="3"/>
  <c r="P162" i="3"/>
  <c r="K159" i="3"/>
  <c r="F156" i="3"/>
  <c r="A153" i="3"/>
  <c r="U149" i="3"/>
  <c r="P146" i="3"/>
  <c r="K143" i="3"/>
  <c r="F140" i="3"/>
  <c r="A137" i="3"/>
  <c r="U133" i="3"/>
  <c r="P130" i="3"/>
  <c r="K127" i="3"/>
  <c r="F124" i="3"/>
  <c r="A121" i="3"/>
  <c r="U117" i="3"/>
  <c r="P114" i="3"/>
  <c r="K111" i="3"/>
  <c r="F108" i="3"/>
  <c r="F103" i="3"/>
  <c r="K98" i="3"/>
  <c r="A32" i="3"/>
  <c r="K30" i="3"/>
  <c r="U28" i="3"/>
  <c r="F27" i="3"/>
  <c r="P25" i="3"/>
  <c r="A24" i="3"/>
  <c r="K22" i="3"/>
  <c r="U20" i="3"/>
  <c r="F19" i="3"/>
  <c r="P17" i="3"/>
  <c r="A16" i="3"/>
  <c r="K14" i="3"/>
  <c r="U12" i="3"/>
  <c r="F11" i="3"/>
  <c r="P9" i="3"/>
  <c r="A8" i="3"/>
  <c r="A7" i="3"/>
  <c r="F184" i="3"/>
  <c r="A181" i="3"/>
  <c r="P174" i="3"/>
  <c r="A165" i="3"/>
  <c r="P158" i="3"/>
  <c r="F152" i="3"/>
  <c r="U145" i="3"/>
  <c r="K139" i="3"/>
  <c r="A133" i="3"/>
  <c r="P126" i="3"/>
  <c r="F120" i="3"/>
  <c r="U113" i="3"/>
  <c r="A99" i="3"/>
  <c r="F97" i="3"/>
  <c r="P95" i="3"/>
  <c r="A94" i="3"/>
  <c r="P91" i="3"/>
  <c r="A90" i="3"/>
  <c r="P87" i="3"/>
  <c r="U86" i="3"/>
  <c r="F85" i="3"/>
  <c r="P83" i="3"/>
  <c r="F81" i="3"/>
  <c r="P79" i="3"/>
  <c r="A78" i="3"/>
  <c r="P75" i="3"/>
  <c r="F73" i="3"/>
  <c r="P71" i="3"/>
  <c r="F69" i="3"/>
  <c r="P67" i="3"/>
  <c r="A66" i="3"/>
  <c r="K64" i="3"/>
  <c r="U62" i="3"/>
  <c r="F61" i="3"/>
  <c r="U58" i="3"/>
  <c r="K56" i="3"/>
  <c r="U54" i="3"/>
  <c r="F53" i="3"/>
  <c r="P51" i="3"/>
  <c r="A50" i="3"/>
  <c r="K48" i="3"/>
  <c r="U46" i="3"/>
  <c r="K44" i="3"/>
  <c r="U42" i="3"/>
  <c r="F41" i="3"/>
  <c r="P39" i="3"/>
  <c r="A38" i="3"/>
  <c r="K36" i="3"/>
  <c r="A34" i="3"/>
  <c r="U31" i="3"/>
  <c r="P28" i="3"/>
  <c r="K25" i="3"/>
  <c r="U23" i="3"/>
  <c r="F22" i="3"/>
  <c r="P20" i="3"/>
  <c r="K17" i="3"/>
  <c r="F14" i="3"/>
  <c r="P12" i="3"/>
  <c r="K9" i="3"/>
  <c r="U6" i="3"/>
  <c r="A177" i="3"/>
  <c r="K167" i="3"/>
  <c r="A161" i="3"/>
  <c r="P154" i="3"/>
  <c r="F148" i="3"/>
  <c r="U141" i="3"/>
  <c r="K135" i="3"/>
  <c r="A129" i="3"/>
  <c r="P122" i="3"/>
  <c r="A113" i="3"/>
  <c r="A100" i="3"/>
  <c r="P29" i="3"/>
  <c r="A28" i="3"/>
  <c r="K26" i="3"/>
  <c r="U24" i="3"/>
  <c r="F23" i="3"/>
  <c r="P21" i="3"/>
  <c r="A20" i="3"/>
  <c r="K18" i="3"/>
  <c r="U16" i="3"/>
  <c r="F15" i="3"/>
  <c r="P13" i="3"/>
  <c r="A12" i="3"/>
  <c r="K10" i="3"/>
  <c r="U8" i="3"/>
  <c r="U7" i="3"/>
  <c r="K6" i="3"/>
  <c r="K190" i="3" s="1"/>
  <c r="S7" i="3"/>
  <c r="S8" i="3" s="1"/>
  <c r="T7" i="3"/>
  <c r="I9" i="3"/>
  <c r="H8" i="3"/>
  <c r="J8" i="3" s="1"/>
  <c r="D187" i="3"/>
  <c r="C188" i="3"/>
  <c r="D7" i="4"/>
  <c r="D8" i="4" s="1"/>
  <c r="E7" i="4"/>
  <c r="W8" i="4"/>
  <c r="Y8" i="4" s="1"/>
  <c r="X9" i="4"/>
  <c r="M188" i="3"/>
  <c r="N187" i="3"/>
  <c r="N8" i="3" s="1"/>
  <c r="D8" i="3"/>
  <c r="N7" i="4"/>
  <c r="O7" i="4"/>
  <c r="N187" i="4"/>
  <c r="O187" i="4" s="1"/>
  <c r="I187" i="4"/>
  <c r="I8" i="4" s="1"/>
  <c r="J187" i="4"/>
  <c r="P186" i="4"/>
  <c r="K186" i="4"/>
  <c r="F186" i="4"/>
  <c r="A186" i="4"/>
  <c r="P182" i="4"/>
  <c r="K182" i="4"/>
  <c r="F182" i="4"/>
  <c r="A182" i="4"/>
  <c r="P178" i="4"/>
  <c r="K178" i="4"/>
  <c r="F178" i="4"/>
  <c r="A178" i="4"/>
  <c r="P174" i="4"/>
  <c r="K174" i="4"/>
  <c r="F174" i="4"/>
  <c r="A174" i="4"/>
  <c r="P170" i="4"/>
  <c r="K170" i="4"/>
  <c r="P187" i="4"/>
  <c r="K187" i="4"/>
  <c r="F187" i="4"/>
  <c r="A187" i="4"/>
  <c r="P183" i="4"/>
  <c r="K183" i="4"/>
  <c r="F183" i="4"/>
  <c r="A183" i="4"/>
  <c r="P179" i="4"/>
  <c r="K179" i="4"/>
  <c r="F179" i="4"/>
  <c r="A179" i="4"/>
  <c r="P175" i="4"/>
  <c r="K175" i="4"/>
  <c r="F175" i="4"/>
  <c r="A175" i="4"/>
  <c r="P171" i="4"/>
  <c r="K171" i="4"/>
  <c r="F171" i="4"/>
  <c r="A171" i="4"/>
  <c r="P185" i="4"/>
  <c r="F185" i="4"/>
  <c r="K181" i="4"/>
  <c r="A181" i="4"/>
  <c r="P177" i="4"/>
  <c r="F177" i="4"/>
  <c r="K173" i="4"/>
  <c r="A173" i="4"/>
  <c r="P168" i="4"/>
  <c r="K168" i="4"/>
  <c r="F168" i="4"/>
  <c r="A168" i="4"/>
  <c r="P164" i="4"/>
  <c r="K164" i="4"/>
  <c r="F164" i="4"/>
  <c r="A164" i="4"/>
  <c r="P160" i="4"/>
  <c r="K160" i="4"/>
  <c r="F160" i="4"/>
  <c r="A160" i="4"/>
  <c r="P156" i="4"/>
  <c r="K156" i="4"/>
  <c r="F156" i="4"/>
  <c r="A156" i="4"/>
  <c r="P152" i="4"/>
  <c r="K152" i="4"/>
  <c r="F152" i="4"/>
  <c r="A152" i="4"/>
  <c r="P148" i="4"/>
  <c r="K148" i="4"/>
  <c r="F148" i="4"/>
  <c r="A148" i="4"/>
  <c r="P144" i="4"/>
  <c r="K144" i="4"/>
  <c r="F144" i="4"/>
  <c r="A144" i="4"/>
  <c r="K185" i="4"/>
  <c r="F184" i="4"/>
  <c r="A177" i="4"/>
  <c r="K176" i="4"/>
  <c r="P173" i="4"/>
  <c r="K172" i="4"/>
  <c r="A169" i="4"/>
  <c r="P167" i="4"/>
  <c r="F166" i="4"/>
  <c r="P165" i="4"/>
  <c r="K163" i="4"/>
  <c r="A162" i="4"/>
  <c r="K161" i="4"/>
  <c r="F159" i="4"/>
  <c r="P158" i="4"/>
  <c r="F157" i="4"/>
  <c r="K184" i="4"/>
  <c r="P180" i="4"/>
  <c r="F173" i="4"/>
  <c r="A170" i="4"/>
  <c r="P169" i="4"/>
  <c r="F169" i="4"/>
  <c r="K167" i="4"/>
  <c r="A167" i="4"/>
  <c r="P166" i="4"/>
  <c r="A185" i="4"/>
  <c r="F181" i="4"/>
  <c r="K180" i="4"/>
  <c r="K177" i="4"/>
  <c r="P176" i="4"/>
  <c r="A176" i="4"/>
  <c r="F172" i="4"/>
  <c r="K165" i="4"/>
  <c r="A165" i="4"/>
  <c r="F163" i="4"/>
  <c r="K162" i="4"/>
  <c r="P161" i="4"/>
  <c r="K159" i="4"/>
  <c r="F154" i="4"/>
  <c r="P153" i="4"/>
  <c r="K151" i="4"/>
  <c r="A150" i="4"/>
  <c r="K149" i="4"/>
  <c r="F176" i="4"/>
  <c r="A166" i="4"/>
  <c r="F165" i="4"/>
  <c r="P163" i="4"/>
  <c r="P162" i="4"/>
  <c r="P159" i="4"/>
  <c r="P157" i="4"/>
  <c r="P155" i="4"/>
  <c r="F155" i="4"/>
  <c r="K154" i="4"/>
  <c r="F149" i="4"/>
  <c r="A147" i="4"/>
  <c r="K146" i="4"/>
  <c r="A145" i="4"/>
  <c r="P143" i="4"/>
  <c r="K143" i="4"/>
  <c r="F143" i="4"/>
  <c r="A143" i="4"/>
  <c r="P139" i="4"/>
  <c r="K139" i="4"/>
  <c r="F139" i="4"/>
  <c r="A139" i="4"/>
  <c r="P135" i="4"/>
  <c r="K135" i="4"/>
  <c r="F135" i="4"/>
  <c r="A135" i="4"/>
  <c r="P131" i="4"/>
  <c r="K131" i="4"/>
  <c r="F131" i="4"/>
  <c r="A131" i="4"/>
  <c r="P127" i="4"/>
  <c r="K127" i="4"/>
  <c r="F127" i="4"/>
  <c r="A127" i="4"/>
  <c r="P184" i="4"/>
  <c r="F180" i="4"/>
  <c r="F170" i="4"/>
  <c r="K169" i="4"/>
  <c r="F167" i="4"/>
  <c r="K166" i="4"/>
  <c r="A163" i="4"/>
  <c r="A161" i="4"/>
  <c r="A159" i="4"/>
  <c r="A158" i="4"/>
  <c r="K157" i="4"/>
  <c r="A157" i="4"/>
  <c r="A154" i="4"/>
  <c r="F153" i="4"/>
  <c r="A151" i="4"/>
  <c r="P150" i="4"/>
  <c r="F150" i="4"/>
  <c r="F147" i="4"/>
  <c r="P146" i="4"/>
  <c r="F145" i="4"/>
  <c r="P140" i="4"/>
  <c r="K140" i="4"/>
  <c r="F140" i="4"/>
  <c r="A140" i="4"/>
  <c r="P136" i="4"/>
  <c r="K136" i="4"/>
  <c r="F136" i="4"/>
  <c r="A136" i="4"/>
  <c r="P132" i="4"/>
  <c r="K132" i="4"/>
  <c r="F132" i="4"/>
  <c r="A132" i="4"/>
  <c r="P128" i="4"/>
  <c r="K128" i="4"/>
  <c r="F128" i="4"/>
  <c r="A128" i="4"/>
  <c r="P124" i="4"/>
  <c r="K124" i="4"/>
  <c r="F124" i="4"/>
  <c r="A124" i="4"/>
  <c r="K153" i="4"/>
  <c r="F151" i="4"/>
  <c r="K150" i="4"/>
  <c r="P149" i="4"/>
  <c r="A149" i="4"/>
  <c r="F146" i="4"/>
  <c r="P145" i="4"/>
  <c r="P142" i="4"/>
  <c r="F142" i="4"/>
  <c r="K138" i="4"/>
  <c r="A138" i="4"/>
  <c r="P134" i="4"/>
  <c r="F134" i="4"/>
  <c r="K130" i="4"/>
  <c r="A130" i="4"/>
  <c r="P126" i="4"/>
  <c r="F126" i="4"/>
  <c r="P120" i="4"/>
  <c r="K120" i="4"/>
  <c r="F120" i="4"/>
  <c r="A120" i="4"/>
  <c r="P116" i="4"/>
  <c r="K116" i="4"/>
  <c r="F116" i="4"/>
  <c r="A116" i="4"/>
  <c r="P112" i="4"/>
  <c r="K112" i="4"/>
  <c r="F112" i="4"/>
  <c r="A112" i="4"/>
  <c r="P108" i="4"/>
  <c r="K108" i="4"/>
  <c r="F108" i="4"/>
  <c r="A108" i="4"/>
  <c r="P104" i="4"/>
  <c r="K104" i="4"/>
  <c r="F104" i="4"/>
  <c r="A104" i="4"/>
  <c r="P100" i="4"/>
  <c r="K100" i="4"/>
  <c r="F100" i="4"/>
  <c r="A100" i="4"/>
  <c r="P96" i="4"/>
  <c r="K96" i="4"/>
  <c r="F96" i="4"/>
  <c r="A96" i="4"/>
  <c r="P92" i="4"/>
  <c r="K92" i="4"/>
  <c r="F92" i="4"/>
  <c r="A92" i="4"/>
  <c r="P88" i="4"/>
  <c r="K88" i="4"/>
  <c r="F88" i="4"/>
  <c r="A88" i="4"/>
  <c r="P84" i="4"/>
  <c r="K84" i="4"/>
  <c r="F84" i="4"/>
  <c r="A84" i="4"/>
  <c r="P80" i="4"/>
  <c r="K80" i="4"/>
  <c r="F80" i="4"/>
  <c r="A80" i="4"/>
  <c r="P76" i="4"/>
  <c r="K76" i="4"/>
  <c r="F76" i="4"/>
  <c r="A76" i="4"/>
  <c r="P72" i="4"/>
  <c r="K72" i="4"/>
  <c r="F72" i="4"/>
  <c r="A72" i="4"/>
  <c r="P181" i="4"/>
  <c r="P172" i="4"/>
  <c r="K158" i="4"/>
  <c r="K155" i="4"/>
  <c r="P154" i="4"/>
  <c r="P151" i="4"/>
  <c r="A146" i="4"/>
  <c r="K145" i="4"/>
  <c r="P141" i="4"/>
  <c r="F141" i="4"/>
  <c r="K137" i="4"/>
  <c r="A137" i="4"/>
  <c r="P133" i="4"/>
  <c r="F133" i="4"/>
  <c r="K129" i="4"/>
  <c r="A129" i="4"/>
  <c r="P125" i="4"/>
  <c r="F125" i="4"/>
  <c r="P121" i="4"/>
  <c r="K121" i="4"/>
  <c r="F121" i="4"/>
  <c r="A121" i="4"/>
  <c r="P117" i="4"/>
  <c r="K117" i="4"/>
  <c r="F117" i="4"/>
  <c r="A117" i="4"/>
  <c r="P113" i="4"/>
  <c r="K113" i="4"/>
  <c r="F113" i="4"/>
  <c r="A113" i="4"/>
  <c r="P109" i="4"/>
  <c r="K109" i="4"/>
  <c r="F109" i="4"/>
  <c r="A109" i="4"/>
  <c r="P105" i="4"/>
  <c r="K105" i="4"/>
  <c r="F105" i="4"/>
  <c r="A105" i="4"/>
  <c r="P101" i="4"/>
  <c r="K101" i="4"/>
  <c r="F101" i="4"/>
  <c r="A101" i="4"/>
  <c r="P97" i="4"/>
  <c r="K97" i="4"/>
  <c r="F97" i="4"/>
  <c r="A97" i="4"/>
  <c r="P93" i="4"/>
  <c r="K93" i="4"/>
  <c r="F93" i="4"/>
  <c r="A93" i="4"/>
  <c r="P89" i="4"/>
  <c r="K89" i="4"/>
  <c r="F89" i="4"/>
  <c r="A89" i="4"/>
  <c r="P85" i="4"/>
  <c r="K85" i="4"/>
  <c r="F85" i="4"/>
  <c r="A85" i="4"/>
  <c r="P81" i="4"/>
  <c r="K81" i="4"/>
  <c r="F81" i="4"/>
  <c r="A81" i="4"/>
  <c r="P77" i="4"/>
  <c r="K77" i="4"/>
  <c r="F77" i="4"/>
  <c r="A77" i="4"/>
  <c r="P73" i="4"/>
  <c r="K73" i="4"/>
  <c r="F73" i="4"/>
  <c r="A73" i="4"/>
  <c r="A155" i="4"/>
  <c r="A141" i="4"/>
  <c r="P137" i="4"/>
  <c r="K133" i="4"/>
  <c r="F129" i="4"/>
  <c r="A125" i="4"/>
  <c r="K123" i="4"/>
  <c r="A123" i="4"/>
  <c r="P119" i="4"/>
  <c r="F119" i="4"/>
  <c r="K115" i="4"/>
  <c r="A115" i="4"/>
  <c r="P111" i="4"/>
  <c r="F111" i="4"/>
  <c r="K107" i="4"/>
  <c r="A107" i="4"/>
  <c r="P103" i="4"/>
  <c r="F103" i="4"/>
  <c r="K99" i="4"/>
  <c r="A99" i="4"/>
  <c r="P95" i="4"/>
  <c r="F95" i="4"/>
  <c r="K91" i="4"/>
  <c r="A91" i="4"/>
  <c r="P87" i="4"/>
  <c r="F87" i="4"/>
  <c r="K83" i="4"/>
  <c r="A83" i="4"/>
  <c r="P79" i="4"/>
  <c r="F79" i="4"/>
  <c r="K75" i="4"/>
  <c r="A75" i="4"/>
  <c r="F71" i="4"/>
  <c r="P70" i="4"/>
  <c r="P69" i="4"/>
  <c r="K69" i="4"/>
  <c r="F69" i="4"/>
  <c r="A69" i="4"/>
  <c r="P65" i="4"/>
  <c r="K65" i="4"/>
  <c r="F65" i="4"/>
  <c r="A65" i="4"/>
  <c r="P61" i="4"/>
  <c r="K61" i="4"/>
  <c r="F61" i="4"/>
  <c r="A61" i="4"/>
  <c r="P57" i="4"/>
  <c r="K57" i="4"/>
  <c r="F57" i="4"/>
  <c r="A57" i="4"/>
  <c r="P53" i="4"/>
  <c r="K53" i="4"/>
  <c r="F53" i="4"/>
  <c r="A53" i="4"/>
  <c r="P49" i="4"/>
  <c r="K49" i="4"/>
  <c r="F49" i="4"/>
  <c r="A49" i="4"/>
  <c r="P45" i="4"/>
  <c r="K45" i="4"/>
  <c r="F45" i="4"/>
  <c r="A45" i="4"/>
  <c r="P41" i="4"/>
  <c r="K41" i="4"/>
  <c r="F41" i="4"/>
  <c r="A41" i="4"/>
  <c r="P37" i="4"/>
  <c r="K37" i="4"/>
  <c r="F37" i="4"/>
  <c r="A37" i="4"/>
  <c r="P33" i="4"/>
  <c r="K33" i="4"/>
  <c r="F33" i="4"/>
  <c r="A33" i="4"/>
  <c r="F162" i="4"/>
  <c r="F158" i="4"/>
  <c r="A153" i="4"/>
  <c r="P147" i="4"/>
  <c r="K142" i="4"/>
  <c r="F138" i="4"/>
  <c r="A134" i="4"/>
  <c r="P130" i="4"/>
  <c r="K126" i="4"/>
  <c r="K122" i="4"/>
  <c r="A122" i="4"/>
  <c r="P118" i="4"/>
  <c r="F118" i="4"/>
  <c r="K114" i="4"/>
  <c r="A114" i="4"/>
  <c r="P110" i="4"/>
  <c r="F110" i="4"/>
  <c r="K106" i="4"/>
  <c r="A106" i="4"/>
  <c r="P102" i="4"/>
  <c r="F102" i="4"/>
  <c r="K98" i="4"/>
  <c r="A98" i="4"/>
  <c r="P94" i="4"/>
  <c r="F94" i="4"/>
  <c r="K90" i="4"/>
  <c r="A90" i="4"/>
  <c r="P86" i="4"/>
  <c r="F86" i="4"/>
  <c r="K82" i="4"/>
  <c r="A82" i="4"/>
  <c r="P78" i="4"/>
  <c r="F78" i="4"/>
  <c r="K74" i="4"/>
  <c r="A74" i="4"/>
  <c r="K71" i="4"/>
  <c r="A70" i="4"/>
  <c r="P66" i="4"/>
  <c r="K66" i="4"/>
  <c r="F66" i="4"/>
  <c r="A66" i="4"/>
  <c r="P62" i="4"/>
  <c r="K62" i="4"/>
  <c r="F62" i="4"/>
  <c r="A62" i="4"/>
  <c r="P58" i="4"/>
  <c r="K58" i="4"/>
  <c r="F58" i="4"/>
  <c r="A58" i="4"/>
  <c r="P54" i="4"/>
  <c r="K54" i="4"/>
  <c r="F54" i="4"/>
  <c r="A54" i="4"/>
  <c r="P50" i="4"/>
  <c r="K50" i="4"/>
  <c r="F50" i="4"/>
  <c r="A50" i="4"/>
  <c r="P46" i="4"/>
  <c r="K46" i="4"/>
  <c r="F46" i="4"/>
  <c r="A46" i="4"/>
  <c r="P42" i="4"/>
  <c r="K42" i="4"/>
  <c r="F42" i="4"/>
  <c r="A42" i="4"/>
  <c r="P38" i="4"/>
  <c r="K38" i="4"/>
  <c r="F38" i="4"/>
  <c r="A38" i="4"/>
  <c r="A180" i="4"/>
  <c r="K147" i="4"/>
  <c r="K141" i="4"/>
  <c r="A133" i="4"/>
  <c r="P129" i="4"/>
  <c r="P123" i="4"/>
  <c r="K119" i="4"/>
  <c r="F115" i="4"/>
  <c r="A111" i="4"/>
  <c r="P107" i="4"/>
  <c r="K103" i="4"/>
  <c r="F99" i="4"/>
  <c r="A95" i="4"/>
  <c r="P91" i="4"/>
  <c r="K87" i="4"/>
  <c r="F83" i="4"/>
  <c r="A79" i="4"/>
  <c r="P75" i="4"/>
  <c r="P71" i="4"/>
  <c r="K67" i="4"/>
  <c r="A67" i="4"/>
  <c r="P63" i="4"/>
  <c r="F63" i="4"/>
  <c r="K59" i="4"/>
  <c r="A59" i="4"/>
  <c r="P55" i="4"/>
  <c r="F55" i="4"/>
  <c r="K51" i="4"/>
  <c r="A51" i="4"/>
  <c r="P47" i="4"/>
  <c r="F47" i="4"/>
  <c r="K43" i="4"/>
  <c r="A43" i="4"/>
  <c r="P39" i="4"/>
  <c r="F39" i="4"/>
  <c r="K35" i="4"/>
  <c r="A35" i="4"/>
  <c r="A142" i="4"/>
  <c r="F137" i="4"/>
  <c r="A126" i="4"/>
  <c r="K118" i="4"/>
  <c r="A184" i="4"/>
  <c r="P138" i="4"/>
  <c r="A119" i="4"/>
  <c r="A118" i="4"/>
  <c r="P115" i="4"/>
  <c r="P114" i="4"/>
  <c r="A110" i="4"/>
  <c r="P106" i="4"/>
  <c r="K95" i="4"/>
  <c r="K94" i="4"/>
  <c r="K86" i="4"/>
  <c r="F75" i="4"/>
  <c r="F74" i="4"/>
  <c r="K70" i="4"/>
  <c r="P68" i="4"/>
  <c r="F64" i="4"/>
  <c r="A63" i="4"/>
  <c r="F60" i="4"/>
  <c r="P59" i="4"/>
  <c r="F122" i="4"/>
  <c r="A102" i="4"/>
  <c r="F90" i="4"/>
  <c r="A87" i="4"/>
  <c r="P82" i="4"/>
  <c r="K79" i="4"/>
  <c r="A78" i="4"/>
  <c r="A71" i="4"/>
  <c r="A64" i="4"/>
  <c r="K60" i="4"/>
  <c r="P56" i="4"/>
  <c r="A56" i="4"/>
  <c r="K55" i="4"/>
  <c r="P52" i="4"/>
  <c r="F48" i="4"/>
  <c r="A47" i="4"/>
  <c r="F44" i="4"/>
  <c r="P43" i="4"/>
  <c r="K36" i="4"/>
  <c r="F35" i="4"/>
  <c r="K34" i="4"/>
  <c r="F32" i="4"/>
  <c r="P31" i="4"/>
  <c r="P29" i="4"/>
  <c r="K29" i="4"/>
  <c r="F29" i="4"/>
  <c r="A29" i="4"/>
  <c r="P25" i="4"/>
  <c r="K25" i="4"/>
  <c r="F25" i="4"/>
  <c r="A25" i="4"/>
  <c r="P21" i="4"/>
  <c r="K21" i="4"/>
  <c r="F21" i="4"/>
  <c r="A21" i="4"/>
  <c r="P17" i="4"/>
  <c r="K17" i="4"/>
  <c r="F17" i="4"/>
  <c r="A17" i="4"/>
  <c r="P13" i="4"/>
  <c r="K13" i="4"/>
  <c r="F13" i="4"/>
  <c r="A13" i="4"/>
  <c r="P9" i="4"/>
  <c r="K9" i="4"/>
  <c r="F9" i="4"/>
  <c r="A9" i="4"/>
  <c r="P6" i="4"/>
  <c r="F6" i="4"/>
  <c r="F106" i="4"/>
  <c r="A103" i="4"/>
  <c r="P98" i="4"/>
  <c r="A94" i="4"/>
  <c r="F91" i="4"/>
  <c r="P83" i="4"/>
  <c r="F82" i="4"/>
  <c r="P74" i="4"/>
  <c r="K68" i="4"/>
  <c r="P67" i="4"/>
  <c r="P64" i="4"/>
  <c r="K56" i="4"/>
  <c r="A52" i="4"/>
  <c r="P48" i="4"/>
  <c r="A48" i="4"/>
  <c r="K47" i="4"/>
  <c r="P44" i="4"/>
  <c r="F40" i="4"/>
  <c r="A39" i="4"/>
  <c r="F36" i="4"/>
  <c r="P35" i="4"/>
  <c r="P34" i="4"/>
  <c r="K32" i="4"/>
  <c r="P30" i="4"/>
  <c r="K30" i="4"/>
  <c r="F30" i="4"/>
  <c r="A30" i="4"/>
  <c r="P26" i="4"/>
  <c r="K26" i="4"/>
  <c r="F26" i="4"/>
  <c r="A26" i="4"/>
  <c r="P22" i="4"/>
  <c r="K22" i="4"/>
  <c r="F22" i="4"/>
  <c r="A22" i="4"/>
  <c r="P18" i="4"/>
  <c r="K18" i="4"/>
  <c r="F18" i="4"/>
  <c r="A18" i="4"/>
  <c r="P14" i="4"/>
  <c r="K14" i="4"/>
  <c r="F14" i="4"/>
  <c r="A14" i="4"/>
  <c r="P10" i="4"/>
  <c r="K10" i="4"/>
  <c r="F10" i="4"/>
  <c r="A10" i="4"/>
  <c r="K134" i="4"/>
  <c r="K125" i="4"/>
  <c r="A86" i="4"/>
  <c r="A68" i="4"/>
  <c r="K63" i="4"/>
  <c r="F52" i="4"/>
  <c r="K44" i="4"/>
  <c r="F43" i="4"/>
  <c r="P28" i="4"/>
  <c r="F28" i="4"/>
  <c r="K24" i="4"/>
  <c r="A24" i="4"/>
  <c r="P20" i="4"/>
  <c r="F20" i="4"/>
  <c r="K16" i="4"/>
  <c r="A16" i="4"/>
  <c r="P12" i="4"/>
  <c r="F12" i="4"/>
  <c r="K8" i="4"/>
  <c r="A8" i="4"/>
  <c r="P7" i="4"/>
  <c r="F123" i="4"/>
  <c r="P99" i="4"/>
  <c r="P90" i="4"/>
  <c r="K64" i="4"/>
  <c r="A60" i="4"/>
  <c r="K48" i="4"/>
  <c r="A44" i="4"/>
  <c r="P40" i="4"/>
  <c r="K39" i="4"/>
  <c r="P32" i="4"/>
  <c r="A31" i="4"/>
  <c r="P27" i="4"/>
  <c r="F27" i="4"/>
  <c r="K23" i="4"/>
  <c r="A23" i="4"/>
  <c r="P19" i="4"/>
  <c r="F19" i="4"/>
  <c r="K15" i="4"/>
  <c r="A15" i="4"/>
  <c r="P11" i="4"/>
  <c r="F11" i="4"/>
  <c r="F7" i="4"/>
  <c r="K6" i="4"/>
  <c r="K110" i="4"/>
  <c r="F98" i="4"/>
  <c r="P60" i="4"/>
  <c r="F51" i="4"/>
  <c r="A40" i="4"/>
  <c r="A34" i="4"/>
  <c r="K27" i="4"/>
  <c r="F23" i="4"/>
  <c r="A19" i="4"/>
  <c r="P15" i="4"/>
  <c r="K11" i="4"/>
  <c r="K7" i="4"/>
  <c r="A7" i="4"/>
  <c r="A172" i="4"/>
  <c r="P122" i="4"/>
  <c r="F114" i="4"/>
  <c r="K102" i="4"/>
  <c r="K78" i="4"/>
  <c r="A55" i="4"/>
  <c r="K31" i="4"/>
  <c r="A28" i="4"/>
  <c r="P24" i="4"/>
  <c r="K20" i="4"/>
  <c r="F16" i="4"/>
  <c r="A12" i="4"/>
  <c r="P8" i="4"/>
  <c r="F161" i="4"/>
  <c r="F107" i="4"/>
  <c r="F68" i="4"/>
  <c r="F59" i="4"/>
  <c r="K52" i="4"/>
  <c r="P36" i="4"/>
  <c r="F31" i="4"/>
  <c r="A27" i="4"/>
  <c r="P23" i="4"/>
  <c r="K19" i="4"/>
  <c r="F15" i="4"/>
  <c r="A11" i="4"/>
  <c r="K111" i="4"/>
  <c r="F67" i="4"/>
  <c r="F56" i="4"/>
  <c r="A32" i="4"/>
  <c r="K28" i="4"/>
  <c r="F8" i="4"/>
  <c r="F70" i="4"/>
  <c r="K40" i="4"/>
  <c r="A36" i="4"/>
  <c r="F24" i="4"/>
  <c r="A6" i="4"/>
  <c r="F130" i="4"/>
  <c r="P51" i="4"/>
  <c r="F34" i="4"/>
  <c r="A20" i="4"/>
  <c r="P16" i="4"/>
  <c r="K12" i="4"/>
  <c r="X34" i="3"/>
  <c r="W33" i="3"/>
  <c r="Y33" i="3" s="1"/>
  <c r="A190" i="3" l="1"/>
  <c r="E134" i="1" s="1"/>
  <c r="E137" i="1" s="1"/>
  <c r="P190" i="3"/>
  <c r="H134" i="1" s="1"/>
  <c r="H135" i="1" s="1"/>
  <c r="H190" i="5"/>
  <c r="A190" i="5"/>
  <c r="V190" i="5"/>
  <c r="AC190" i="5"/>
  <c r="U190" i="3"/>
  <c r="H141" i="1" s="1"/>
  <c r="F190" i="3"/>
  <c r="F134" i="1" s="1"/>
  <c r="F135" i="1" s="1"/>
  <c r="O190" i="5"/>
  <c r="Z10" i="5"/>
  <c r="AA10" i="5"/>
  <c r="AB10" i="5" s="1"/>
  <c r="E10" i="5"/>
  <c r="F10" i="5"/>
  <c r="G10" i="5" s="1"/>
  <c r="S10" i="5"/>
  <c r="T10" i="5"/>
  <c r="U10" i="5" s="1"/>
  <c r="AG12" i="5"/>
  <c r="AH12" i="5"/>
  <c r="AI12" i="5" s="1"/>
  <c r="L10" i="5"/>
  <c r="M10" i="5"/>
  <c r="N10" i="5" s="1"/>
  <c r="AE13" i="5"/>
  <c r="AF14" i="5"/>
  <c r="J11" i="5"/>
  <c r="K12" i="5"/>
  <c r="X11" i="5"/>
  <c r="Y12" i="5"/>
  <c r="C11" i="5"/>
  <c r="D12" i="5"/>
  <c r="Q11" i="5"/>
  <c r="R12" i="5"/>
  <c r="O187" i="3"/>
  <c r="G134" i="1"/>
  <c r="G135" i="1" s="1"/>
  <c r="A190" i="4"/>
  <c r="F190" i="4"/>
  <c r="X10" i="4"/>
  <c r="W9" i="4"/>
  <c r="Y9" i="4" s="1"/>
  <c r="D188" i="3"/>
  <c r="E188" i="3"/>
  <c r="N9" i="3"/>
  <c r="M8" i="3"/>
  <c r="O8" i="3" s="1"/>
  <c r="S9" i="3"/>
  <c r="R8" i="3"/>
  <c r="T8" i="3" s="1"/>
  <c r="D9" i="3"/>
  <c r="C8" i="3"/>
  <c r="E8" i="3" s="1"/>
  <c r="I10" i="3"/>
  <c r="H9" i="3"/>
  <c r="J9" i="3" s="1"/>
  <c r="X35" i="3"/>
  <c r="W34" i="3"/>
  <c r="Y34" i="3" s="1"/>
  <c r="K190" i="4"/>
  <c r="P190" i="4"/>
  <c r="H8" i="4"/>
  <c r="J8" i="4" s="1"/>
  <c r="I9" i="4"/>
  <c r="N8" i="4"/>
  <c r="D9" i="4"/>
  <c r="C8" i="4"/>
  <c r="E8" i="4" s="1"/>
  <c r="R8" i="4"/>
  <c r="T8" i="4" s="1"/>
  <c r="S9" i="4"/>
  <c r="S11" i="5" l="1"/>
  <c r="T11" i="5"/>
  <c r="U11" i="5" s="1"/>
  <c r="Z11" i="5"/>
  <c r="AA11" i="5"/>
  <c r="AB11" i="5" s="1"/>
  <c r="AG13" i="5"/>
  <c r="AH13" i="5"/>
  <c r="AI13" i="5" s="1"/>
  <c r="E11" i="5"/>
  <c r="F11" i="5"/>
  <c r="G11" i="5" s="1"/>
  <c r="L11" i="5"/>
  <c r="M11" i="5"/>
  <c r="N11" i="5" s="1"/>
  <c r="Q12" i="5"/>
  <c r="R13" i="5"/>
  <c r="AE14" i="5"/>
  <c r="AF15" i="5"/>
  <c r="C12" i="5"/>
  <c r="D13" i="5"/>
  <c r="J12" i="5"/>
  <c r="K13" i="5"/>
  <c r="X12" i="5"/>
  <c r="Y13" i="5"/>
  <c r="F137" i="1"/>
  <c r="H137" i="1"/>
  <c r="G137" i="1"/>
  <c r="E135" i="1"/>
  <c r="R9" i="4"/>
  <c r="T9" i="4" s="1"/>
  <c r="S10" i="4"/>
  <c r="X36" i="3"/>
  <c r="W35" i="3"/>
  <c r="Y35" i="3" s="1"/>
  <c r="I11" i="3"/>
  <c r="H10" i="3"/>
  <c r="J10" i="3" s="1"/>
  <c r="N10" i="3"/>
  <c r="M9" i="3"/>
  <c r="O9" i="3" s="1"/>
  <c r="D10" i="4"/>
  <c r="C9" i="4"/>
  <c r="E9" i="4" s="1"/>
  <c r="D10" i="3"/>
  <c r="C9" i="3"/>
  <c r="E9" i="3" s="1"/>
  <c r="S10" i="3"/>
  <c r="R9" i="3"/>
  <c r="T9" i="3" s="1"/>
  <c r="X11" i="4"/>
  <c r="W10" i="4"/>
  <c r="Y10" i="4" s="1"/>
  <c r="N9" i="4"/>
  <c r="M8" i="4"/>
  <c r="O8" i="4" s="1"/>
  <c r="H9" i="4"/>
  <c r="J9" i="4" s="1"/>
  <c r="I10" i="4"/>
  <c r="Z12" i="5" l="1"/>
  <c r="AA12" i="5"/>
  <c r="AB12" i="5" s="1"/>
  <c r="E12" i="5"/>
  <c r="F12" i="5"/>
  <c r="G12" i="5" s="1"/>
  <c r="S12" i="5"/>
  <c r="T12" i="5"/>
  <c r="U12" i="5" s="1"/>
  <c r="L12" i="5"/>
  <c r="M12" i="5"/>
  <c r="N12" i="5" s="1"/>
  <c r="AG14" i="5"/>
  <c r="AH14" i="5"/>
  <c r="AI14" i="5" s="1"/>
  <c r="X13" i="5"/>
  <c r="Y14" i="5"/>
  <c r="C13" i="5"/>
  <c r="D14" i="5"/>
  <c r="Q13" i="5"/>
  <c r="R14" i="5"/>
  <c r="J13" i="5"/>
  <c r="K14" i="5"/>
  <c r="AE15" i="5"/>
  <c r="AF16" i="5"/>
  <c r="H138" i="1"/>
  <c r="G174" i="1" s="1"/>
  <c r="X37" i="3"/>
  <c r="W36" i="3"/>
  <c r="Y36" i="3" s="1"/>
  <c r="N10" i="4"/>
  <c r="M9" i="4"/>
  <c r="O9" i="4" s="1"/>
  <c r="I11" i="4"/>
  <c r="H10" i="4"/>
  <c r="J10" i="4" s="1"/>
  <c r="D11" i="4"/>
  <c r="C10" i="4"/>
  <c r="E10" i="4" s="1"/>
  <c r="X12" i="4"/>
  <c r="W11" i="4"/>
  <c r="Y11" i="4" s="1"/>
  <c r="D11" i="3"/>
  <c r="C10" i="3"/>
  <c r="E10" i="3" s="1"/>
  <c r="S11" i="3"/>
  <c r="R10" i="3"/>
  <c r="T10" i="3" s="1"/>
  <c r="S11" i="4"/>
  <c r="R10" i="4"/>
  <c r="T10" i="4" s="1"/>
  <c r="N11" i="3"/>
  <c r="M10" i="3"/>
  <c r="O10" i="3" s="1"/>
  <c r="I12" i="3"/>
  <c r="H11" i="3"/>
  <c r="J11" i="3" s="1"/>
  <c r="AG15" i="5" l="1"/>
  <c r="AH15" i="5"/>
  <c r="AI15" i="5" s="1"/>
  <c r="S13" i="5"/>
  <c r="T13" i="5"/>
  <c r="U13" i="5" s="1"/>
  <c r="Z13" i="5"/>
  <c r="AA13" i="5"/>
  <c r="AB13" i="5" s="1"/>
  <c r="L13" i="5"/>
  <c r="M13" i="5"/>
  <c r="N13" i="5" s="1"/>
  <c r="E13" i="5"/>
  <c r="F13" i="5"/>
  <c r="G13" i="5" s="1"/>
  <c r="AE16" i="5"/>
  <c r="AF17" i="5"/>
  <c r="J14" i="5"/>
  <c r="K15" i="5"/>
  <c r="C14" i="5"/>
  <c r="D15" i="5"/>
  <c r="Q14" i="5"/>
  <c r="R15" i="5"/>
  <c r="X14" i="5"/>
  <c r="Y15" i="5"/>
  <c r="H139" i="1"/>
  <c r="N11" i="4"/>
  <c r="M10" i="4"/>
  <c r="O10" i="4" s="1"/>
  <c r="S12" i="3"/>
  <c r="R11" i="3"/>
  <c r="T11" i="3" s="1"/>
  <c r="D12" i="4"/>
  <c r="C11" i="4"/>
  <c r="E11" i="4" s="1"/>
  <c r="N12" i="3"/>
  <c r="M11" i="3"/>
  <c r="O11" i="3" s="1"/>
  <c r="D12" i="3"/>
  <c r="C11" i="3"/>
  <c r="E11" i="3" s="1"/>
  <c r="I13" i="3"/>
  <c r="H12" i="3"/>
  <c r="J12" i="3" s="1"/>
  <c r="S12" i="4"/>
  <c r="R11" i="4"/>
  <c r="T11" i="4" s="1"/>
  <c r="X13" i="4"/>
  <c r="W12" i="4"/>
  <c r="Y12" i="4" s="1"/>
  <c r="I12" i="4"/>
  <c r="H11" i="4"/>
  <c r="J11" i="4" s="1"/>
  <c r="X38" i="3"/>
  <c r="W37" i="3"/>
  <c r="Y37" i="3" s="1"/>
  <c r="E14" i="5" l="1"/>
  <c r="F14" i="5"/>
  <c r="G14" i="5" s="1"/>
  <c r="Z14" i="5"/>
  <c r="AA14" i="5"/>
  <c r="AB14" i="5" s="1"/>
  <c r="AG16" i="5"/>
  <c r="AH16" i="5"/>
  <c r="AI16" i="5" s="1"/>
  <c r="S14" i="5"/>
  <c r="T14" i="5"/>
  <c r="U14" i="5" s="1"/>
  <c r="L14" i="5"/>
  <c r="M14" i="5"/>
  <c r="N14" i="5" s="1"/>
  <c r="X15" i="5"/>
  <c r="Y16" i="5"/>
  <c r="C15" i="5"/>
  <c r="D16" i="5"/>
  <c r="AE17" i="5"/>
  <c r="AF18" i="5"/>
  <c r="Q15" i="5"/>
  <c r="R16" i="5"/>
  <c r="J15" i="5"/>
  <c r="K16" i="5"/>
  <c r="X14" i="4"/>
  <c r="W13" i="4"/>
  <c r="Y13" i="4" s="1"/>
  <c r="S13" i="3"/>
  <c r="R12" i="3"/>
  <c r="T12" i="3" s="1"/>
  <c r="X39" i="3"/>
  <c r="W38" i="3"/>
  <c r="Y38" i="3" s="1"/>
  <c r="I14" i="3"/>
  <c r="H13" i="3"/>
  <c r="J13" i="3" s="1"/>
  <c r="N13" i="3"/>
  <c r="M12" i="3"/>
  <c r="O12" i="3" s="1"/>
  <c r="I13" i="4"/>
  <c r="H12" i="4"/>
  <c r="J12" i="4" s="1"/>
  <c r="S13" i="4"/>
  <c r="R12" i="4"/>
  <c r="T12" i="4" s="1"/>
  <c r="D13" i="3"/>
  <c r="C12" i="3"/>
  <c r="E12" i="3" s="1"/>
  <c r="C12" i="4"/>
  <c r="E12" i="4" s="1"/>
  <c r="D13" i="4"/>
  <c r="N12" i="4"/>
  <c r="M11" i="4"/>
  <c r="O11" i="4" s="1"/>
  <c r="L15" i="5" l="1"/>
  <c r="M15" i="5"/>
  <c r="N15" i="5" s="1"/>
  <c r="Z15" i="5"/>
  <c r="AA15" i="5"/>
  <c r="AB15" i="5" s="1"/>
  <c r="AG17" i="5"/>
  <c r="AH17" i="5"/>
  <c r="AI17" i="5" s="1"/>
  <c r="S15" i="5"/>
  <c r="T15" i="5"/>
  <c r="U15" i="5" s="1"/>
  <c r="E15" i="5"/>
  <c r="F15" i="5"/>
  <c r="G15" i="5" s="1"/>
  <c r="J16" i="5"/>
  <c r="K17" i="5"/>
  <c r="AE18" i="5"/>
  <c r="AF19" i="5"/>
  <c r="X16" i="5"/>
  <c r="Y17" i="5"/>
  <c r="Q16" i="5"/>
  <c r="R17" i="5"/>
  <c r="C16" i="5"/>
  <c r="D17" i="5"/>
  <c r="I14" i="4"/>
  <c r="H13" i="4"/>
  <c r="J13" i="4" s="1"/>
  <c r="M12" i="4"/>
  <c r="O12" i="4" s="1"/>
  <c r="N13" i="4"/>
  <c r="S14" i="3"/>
  <c r="R13" i="3"/>
  <c r="T13" i="3" s="1"/>
  <c r="D14" i="3"/>
  <c r="C13" i="3"/>
  <c r="E13" i="3" s="1"/>
  <c r="I15" i="3"/>
  <c r="H14" i="3"/>
  <c r="J14" i="3" s="1"/>
  <c r="C13" i="4"/>
  <c r="E13" i="4" s="1"/>
  <c r="D14" i="4"/>
  <c r="S14" i="4"/>
  <c r="R13" i="4"/>
  <c r="T13" i="4" s="1"/>
  <c r="N14" i="3"/>
  <c r="M13" i="3"/>
  <c r="O13" i="3" s="1"/>
  <c r="X40" i="3"/>
  <c r="W39" i="3"/>
  <c r="Y39" i="3" s="1"/>
  <c r="X15" i="4"/>
  <c r="W14" i="4"/>
  <c r="Y14" i="4" s="1"/>
  <c r="Z16" i="5" l="1"/>
  <c r="AA16" i="5"/>
  <c r="AB16" i="5" s="1"/>
  <c r="E16" i="5"/>
  <c r="F16" i="5"/>
  <c r="G16" i="5" s="1"/>
  <c r="L16" i="5"/>
  <c r="M16" i="5"/>
  <c r="N16" i="5" s="1"/>
  <c r="S16" i="5"/>
  <c r="T16" i="5"/>
  <c r="U16" i="5" s="1"/>
  <c r="AG18" i="5"/>
  <c r="AH18" i="5"/>
  <c r="AI18" i="5" s="1"/>
  <c r="Q17" i="5"/>
  <c r="R18" i="5"/>
  <c r="AE19" i="5"/>
  <c r="AF20" i="5"/>
  <c r="C17" i="5"/>
  <c r="D18" i="5"/>
  <c r="X17" i="5"/>
  <c r="Y18" i="5"/>
  <c r="J17" i="5"/>
  <c r="K18" i="5"/>
  <c r="M13" i="4"/>
  <c r="O13" i="4" s="1"/>
  <c r="N14" i="4"/>
  <c r="N15" i="3"/>
  <c r="M14" i="3"/>
  <c r="O14" i="3" s="1"/>
  <c r="D15" i="3"/>
  <c r="C14" i="3"/>
  <c r="E14" i="3" s="1"/>
  <c r="D15" i="4"/>
  <c r="C14" i="4"/>
  <c r="E14" i="4" s="1"/>
  <c r="W15" i="4"/>
  <c r="Y15" i="4" s="1"/>
  <c r="X16" i="4"/>
  <c r="X41" i="3"/>
  <c r="W40" i="3"/>
  <c r="Y40" i="3" s="1"/>
  <c r="S15" i="4"/>
  <c r="R14" i="4"/>
  <c r="T14" i="4" s="1"/>
  <c r="I16" i="3"/>
  <c r="H15" i="3"/>
  <c r="J15" i="3" s="1"/>
  <c r="S15" i="3"/>
  <c r="R14" i="3"/>
  <c r="T14" i="3" s="1"/>
  <c r="I15" i="4"/>
  <c r="H14" i="4"/>
  <c r="J14" i="4" s="1"/>
  <c r="S17" i="5" l="1"/>
  <c r="T17" i="5"/>
  <c r="U17" i="5" s="1"/>
  <c r="E17" i="5"/>
  <c r="F17" i="5"/>
  <c r="G17" i="5" s="1"/>
  <c r="L17" i="5"/>
  <c r="M17" i="5"/>
  <c r="N17" i="5" s="1"/>
  <c r="Z17" i="5"/>
  <c r="AA17" i="5"/>
  <c r="AB17" i="5" s="1"/>
  <c r="AG19" i="5"/>
  <c r="AH19" i="5"/>
  <c r="AI19" i="5" s="1"/>
  <c r="J18" i="5"/>
  <c r="K19" i="5"/>
  <c r="C18" i="5"/>
  <c r="D19" i="5"/>
  <c r="Q18" i="5"/>
  <c r="R19" i="5"/>
  <c r="X18" i="5"/>
  <c r="Y19" i="5"/>
  <c r="AE20" i="5"/>
  <c r="AF21" i="5"/>
  <c r="I17" i="3"/>
  <c r="H16" i="3"/>
  <c r="J16" i="3" s="1"/>
  <c r="W16" i="4"/>
  <c r="Y16" i="4" s="1"/>
  <c r="X17" i="4"/>
  <c r="I16" i="4"/>
  <c r="H15" i="4"/>
  <c r="J15" i="4" s="1"/>
  <c r="X42" i="3"/>
  <c r="W41" i="3"/>
  <c r="Y41" i="3" s="1"/>
  <c r="D16" i="4"/>
  <c r="C15" i="4"/>
  <c r="E15" i="4" s="1"/>
  <c r="N16" i="3"/>
  <c r="M15" i="3"/>
  <c r="O15" i="3" s="1"/>
  <c r="N15" i="4"/>
  <c r="M14" i="4"/>
  <c r="O14" i="4" s="1"/>
  <c r="S16" i="3"/>
  <c r="R15" i="3"/>
  <c r="T15" i="3" s="1"/>
  <c r="S16" i="4"/>
  <c r="R15" i="4"/>
  <c r="T15" i="4" s="1"/>
  <c r="D16" i="3"/>
  <c r="C15" i="3"/>
  <c r="E15" i="3" s="1"/>
  <c r="S18" i="5" l="1"/>
  <c r="T18" i="5"/>
  <c r="U18" i="5" s="1"/>
  <c r="L18" i="5"/>
  <c r="M18" i="5"/>
  <c r="N18" i="5" s="1"/>
  <c r="AG20" i="5"/>
  <c r="AH20" i="5"/>
  <c r="AI20" i="5" s="1"/>
  <c r="Z18" i="5"/>
  <c r="AA18" i="5"/>
  <c r="AB18" i="5" s="1"/>
  <c r="E18" i="5"/>
  <c r="F18" i="5"/>
  <c r="G18" i="5" s="1"/>
  <c r="C19" i="5"/>
  <c r="D20" i="5"/>
  <c r="X19" i="5"/>
  <c r="Y20" i="5"/>
  <c r="AE21" i="5"/>
  <c r="AF22" i="5"/>
  <c r="Q19" i="5"/>
  <c r="R20" i="5"/>
  <c r="J19" i="5"/>
  <c r="K20" i="5"/>
  <c r="X43" i="3"/>
  <c r="W42" i="3"/>
  <c r="Y42" i="3" s="1"/>
  <c r="D17" i="3"/>
  <c r="C16" i="3"/>
  <c r="E16" i="3" s="1"/>
  <c r="X18" i="4"/>
  <c r="W17" i="4"/>
  <c r="Y17" i="4" s="1"/>
  <c r="S17" i="3"/>
  <c r="R16" i="3"/>
  <c r="T16" i="3" s="1"/>
  <c r="N17" i="3"/>
  <c r="M16" i="3"/>
  <c r="O16" i="3" s="1"/>
  <c r="R16" i="4"/>
  <c r="T16" i="4" s="1"/>
  <c r="S17" i="4"/>
  <c r="N16" i="4"/>
  <c r="M15" i="4"/>
  <c r="O15" i="4" s="1"/>
  <c r="D17" i="4"/>
  <c r="C16" i="4"/>
  <c r="E16" i="4" s="1"/>
  <c r="H16" i="4"/>
  <c r="J16" i="4" s="1"/>
  <c r="I17" i="4"/>
  <c r="I18" i="3"/>
  <c r="H17" i="3"/>
  <c r="J17" i="3" s="1"/>
  <c r="AG21" i="5" l="1"/>
  <c r="AH21" i="5"/>
  <c r="AI21" i="5" s="1"/>
  <c r="E19" i="5"/>
  <c r="F19" i="5"/>
  <c r="G19" i="5" s="1"/>
  <c r="L19" i="5"/>
  <c r="M19" i="5"/>
  <c r="N19" i="5" s="1"/>
  <c r="S19" i="5"/>
  <c r="T19" i="5"/>
  <c r="U19" i="5" s="1"/>
  <c r="Z19" i="5"/>
  <c r="AA19" i="5"/>
  <c r="AB19" i="5" s="1"/>
  <c r="Q20" i="5"/>
  <c r="R21" i="5"/>
  <c r="X20" i="5"/>
  <c r="Y21" i="5"/>
  <c r="J20" i="5"/>
  <c r="K21" i="5"/>
  <c r="AE22" i="5"/>
  <c r="AF23" i="5"/>
  <c r="C20" i="5"/>
  <c r="D21" i="5"/>
  <c r="I19" i="3"/>
  <c r="H18" i="3"/>
  <c r="J18" i="3" s="1"/>
  <c r="H17" i="4"/>
  <c r="J17" i="4" s="1"/>
  <c r="I18" i="4"/>
  <c r="R17" i="4"/>
  <c r="T17" i="4" s="1"/>
  <c r="S18" i="4"/>
  <c r="D18" i="4"/>
  <c r="C17" i="4"/>
  <c r="E17" i="4" s="1"/>
  <c r="S18" i="3"/>
  <c r="R17" i="3"/>
  <c r="T17" i="3" s="1"/>
  <c r="D18" i="3"/>
  <c r="C17" i="3"/>
  <c r="E17" i="3" s="1"/>
  <c r="N17" i="4"/>
  <c r="M16" i="4"/>
  <c r="O16" i="4" s="1"/>
  <c r="N18" i="3"/>
  <c r="M17" i="3"/>
  <c r="O17" i="3" s="1"/>
  <c r="X19" i="4"/>
  <c r="W18" i="4"/>
  <c r="Y18" i="4" s="1"/>
  <c r="X44" i="3"/>
  <c r="W43" i="3"/>
  <c r="Y43" i="3" s="1"/>
  <c r="L20" i="5" l="1"/>
  <c r="M20" i="5"/>
  <c r="N20" i="5" s="1"/>
  <c r="E20" i="5"/>
  <c r="F20" i="5"/>
  <c r="G20" i="5" s="1"/>
  <c r="S20" i="5"/>
  <c r="T20" i="5"/>
  <c r="U20" i="5" s="1"/>
  <c r="AG22" i="5"/>
  <c r="AH22" i="5"/>
  <c r="AI22" i="5" s="1"/>
  <c r="Z20" i="5"/>
  <c r="AA20" i="5"/>
  <c r="AB20" i="5" s="1"/>
  <c r="AE23" i="5"/>
  <c r="AF24" i="5"/>
  <c r="X21" i="5"/>
  <c r="Y22" i="5"/>
  <c r="C21" i="5"/>
  <c r="D22" i="5"/>
  <c r="J21" i="5"/>
  <c r="K22" i="5"/>
  <c r="Q21" i="5"/>
  <c r="R22" i="5"/>
  <c r="D19" i="3"/>
  <c r="C18" i="3"/>
  <c r="E18" i="3" s="1"/>
  <c r="I19" i="4"/>
  <c r="H18" i="4"/>
  <c r="J18" i="4" s="1"/>
  <c r="X45" i="3"/>
  <c r="W44" i="3"/>
  <c r="Y44" i="3" s="1"/>
  <c r="D19" i="4"/>
  <c r="C18" i="4"/>
  <c r="E18" i="4" s="1"/>
  <c r="S19" i="4"/>
  <c r="R18" i="4"/>
  <c r="T18" i="4" s="1"/>
  <c r="N19" i="3"/>
  <c r="M18" i="3"/>
  <c r="O18" i="3" s="1"/>
  <c r="X20" i="4"/>
  <c r="W19" i="4"/>
  <c r="Y19" i="4" s="1"/>
  <c r="N18" i="4"/>
  <c r="M17" i="4"/>
  <c r="O17" i="4" s="1"/>
  <c r="S19" i="3"/>
  <c r="R18" i="3"/>
  <c r="T18" i="3" s="1"/>
  <c r="I20" i="3"/>
  <c r="H19" i="3"/>
  <c r="J19" i="3" s="1"/>
  <c r="S21" i="5" l="1"/>
  <c r="T21" i="5"/>
  <c r="U21" i="5" s="1"/>
  <c r="E21" i="5"/>
  <c r="F21" i="5"/>
  <c r="G21" i="5" s="1"/>
  <c r="AG23" i="5"/>
  <c r="AH23" i="5"/>
  <c r="AI23" i="5" s="1"/>
  <c r="L21" i="5"/>
  <c r="M21" i="5"/>
  <c r="N21" i="5" s="1"/>
  <c r="Z21" i="5"/>
  <c r="AA21" i="5"/>
  <c r="AB21" i="5" s="1"/>
  <c r="J22" i="5"/>
  <c r="K23" i="5"/>
  <c r="X22" i="5"/>
  <c r="Y23" i="5"/>
  <c r="Q22" i="5"/>
  <c r="R23" i="5"/>
  <c r="C22" i="5"/>
  <c r="D23" i="5"/>
  <c r="AE24" i="5"/>
  <c r="AF25" i="5"/>
  <c r="N20" i="3"/>
  <c r="M19" i="3"/>
  <c r="O19" i="3" s="1"/>
  <c r="D20" i="4"/>
  <c r="C19" i="4"/>
  <c r="E19" i="4" s="1"/>
  <c r="I20" i="4"/>
  <c r="H19" i="4"/>
  <c r="J19" i="4" s="1"/>
  <c r="N19" i="4"/>
  <c r="M18" i="4"/>
  <c r="O18" i="4" s="1"/>
  <c r="I21" i="3"/>
  <c r="H20" i="3"/>
  <c r="J20" i="3" s="1"/>
  <c r="S20" i="3"/>
  <c r="R19" i="3"/>
  <c r="T19" i="3" s="1"/>
  <c r="X21" i="4"/>
  <c r="W20" i="4"/>
  <c r="Y20" i="4" s="1"/>
  <c r="S20" i="4"/>
  <c r="R19" i="4"/>
  <c r="T19" i="4" s="1"/>
  <c r="X46" i="3"/>
  <c r="W45" i="3"/>
  <c r="Y45" i="3" s="1"/>
  <c r="D20" i="3"/>
  <c r="C19" i="3"/>
  <c r="E19" i="3" s="1"/>
  <c r="AG24" i="5" l="1"/>
  <c r="AH24" i="5"/>
  <c r="AI24" i="5" s="1"/>
  <c r="S22" i="5"/>
  <c r="T22" i="5"/>
  <c r="U22" i="5" s="1"/>
  <c r="L22" i="5"/>
  <c r="M22" i="5"/>
  <c r="N22" i="5" s="1"/>
  <c r="E22" i="5"/>
  <c r="F22" i="5"/>
  <c r="G22" i="5" s="1"/>
  <c r="Z22" i="5"/>
  <c r="AA22" i="5"/>
  <c r="AB22" i="5" s="1"/>
  <c r="C23" i="5"/>
  <c r="D24" i="5"/>
  <c r="X23" i="5"/>
  <c r="Y24" i="5"/>
  <c r="AF26" i="5"/>
  <c r="AE25" i="5"/>
  <c r="Q23" i="5"/>
  <c r="R24" i="5"/>
  <c r="J23" i="5"/>
  <c r="K24" i="5"/>
  <c r="S21" i="3"/>
  <c r="R20" i="3"/>
  <c r="T20" i="3" s="1"/>
  <c r="S21" i="4"/>
  <c r="R20" i="4"/>
  <c r="T20" i="4" s="1"/>
  <c r="C20" i="4"/>
  <c r="E20" i="4" s="1"/>
  <c r="D21" i="4"/>
  <c r="D21" i="3"/>
  <c r="C20" i="3"/>
  <c r="E20" i="3" s="1"/>
  <c r="N20" i="4"/>
  <c r="M19" i="4"/>
  <c r="O19" i="4" s="1"/>
  <c r="X47" i="3"/>
  <c r="W46" i="3"/>
  <c r="Y46" i="3" s="1"/>
  <c r="X22" i="4"/>
  <c r="W21" i="4"/>
  <c r="Y21" i="4" s="1"/>
  <c r="I22" i="3"/>
  <c r="H21" i="3"/>
  <c r="J21" i="3" s="1"/>
  <c r="I21" i="4"/>
  <c r="H20" i="4"/>
  <c r="J20" i="4" s="1"/>
  <c r="N21" i="3"/>
  <c r="M20" i="3"/>
  <c r="O20" i="3" s="1"/>
  <c r="L23" i="5" l="1"/>
  <c r="M23" i="5"/>
  <c r="N23" i="5" s="1"/>
  <c r="E23" i="5"/>
  <c r="F23" i="5"/>
  <c r="G23" i="5" s="1"/>
  <c r="AG25" i="5"/>
  <c r="AH25" i="5"/>
  <c r="AI25" i="5" s="1"/>
  <c r="S23" i="5"/>
  <c r="T23" i="5"/>
  <c r="U23" i="5" s="1"/>
  <c r="Z23" i="5"/>
  <c r="AA23" i="5"/>
  <c r="AB23" i="5" s="1"/>
  <c r="Q24" i="5"/>
  <c r="R25" i="5"/>
  <c r="C24" i="5"/>
  <c r="D25" i="5"/>
  <c r="X24" i="5"/>
  <c r="Y25" i="5"/>
  <c r="J24" i="5"/>
  <c r="K25" i="5"/>
  <c r="AF27" i="5"/>
  <c r="AE26" i="5"/>
  <c r="S22" i="4"/>
  <c r="R21" i="4"/>
  <c r="T21" i="4" s="1"/>
  <c r="I23" i="3"/>
  <c r="H22" i="3"/>
  <c r="J22" i="3" s="1"/>
  <c r="D22" i="3"/>
  <c r="C21" i="3"/>
  <c r="E21" i="3" s="1"/>
  <c r="C21" i="4"/>
  <c r="E21" i="4" s="1"/>
  <c r="D22" i="4"/>
  <c r="N22" i="3"/>
  <c r="M21" i="3"/>
  <c r="O21" i="3" s="1"/>
  <c r="X48" i="3"/>
  <c r="W47" i="3"/>
  <c r="Y47" i="3" s="1"/>
  <c r="I22" i="4"/>
  <c r="H21" i="4"/>
  <c r="J21" i="4" s="1"/>
  <c r="X23" i="4"/>
  <c r="W22" i="4"/>
  <c r="Y22" i="4" s="1"/>
  <c r="M20" i="4"/>
  <c r="O20" i="4" s="1"/>
  <c r="N21" i="4"/>
  <c r="S22" i="3"/>
  <c r="R21" i="3"/>
  <c r="T21" i="3" s="1"/>
  <c r="Z24" i="5" l="1"/>
  <c r="AA24" i="5"/>
  <c r="AB24" i="5" s="1"/>
  <c r="S24" i="5"/>
  <c r="T24" i="5"/>
  <c r="U24" i="5" s="1"/>
  <c r="AG26" i="5"/>
  <c r="AH26" i="5"/>
  <c r="AI26" i="5" s="1"/>
  <c r="L24" i="5"/>
  <c r="M24" i="5"/>
  <c r="N24" i="5" s="1"/>
  <c r="E24" i="5"/>
  <c r="F24" i="5"/>
  <c r="G24" i="5" s="1"/>
  <c r="J25" i="5"/>
  <c r="K26" i="5"/>
  <c r="Q25" i="5"/>
  <c r="R26" i="5"/>
  <c r="C25" i="5"/>
  <c r="D26" i="5"/>
  <c r="Y26" i="5"/>
  <c r="X25" i="5"/>
  <c r="AF28" i="5"/>
  <c r="AE27" i="5"/>
  <c r="S23" i="3"/>
  <c r="R22" i="3"/>
  <c r="T22" i="3" s="1"/>
  <c r="X49" i="3"/>
  <c r="W48" i="3"/>
  <c r="Y48" i="3" s="1"/>
  <c r="I24" i="3"/>
  <c r="H23" i="3"/>
  <c r="J23" i="3" s="1"/>
  <c r="D23" i="4"/>
  <c r="C22" i="4"/>
  <c r="E22" i="4" s="1"/>
  <c r="W23" i="4"/>
  <c r="Y23" i="4" s="1"/>
  <c r="X24" i="4"/>
  <c r="M21" i="4"/>
  <c r="O21" i="4" s="1"/>
  <c r="N22" i="4"/>
  <c r="I23" i="4"/>
  <c r="H22" i="4"/>
  <c r="J22" i="4" s="1"/>
  <c r="N23" i="3"/>
  <c r="M22" i="3"/>
  <c r="O22" i="3" s="1"/>
  <c r="D23" i="3"/>
  <c r="C22" i="3"/>
  <c r="E22" i="3" s="1"/>
  <c r="S23" i="4"/>
  <c r="R22" i="4"/>
  <c r="T22" i="4" s="1"/>
  <c r="L25" i="5" l="1"/>
  <c r="M25" i="5"/>
  <c r="N25" i="5" s="1"/>
  <c r="Z25" i="5"/>
  <c r="AA25" i="5"/>
  <c r="AB25" i="5" s="1"/>
  <c r="AG27" i="5"/>
  <c r="AH27" i="5"/>
  <c r="AI27" i="5" s="1"/>
  <c r="E25" i="5"/>
  <c r="F25" i="5"/>
  <c r="G25" i="5" s="1"/>
  <c r="S25" i="5"/>
  <c r="T25" i="5"/>
  <c r="U25" i="5" s="1"/>
  <c r="R27" i="5"/>
  <c r="Q26" i="5"/>
  <c r="K27" i="5"/>
  <c r="J26" i="5"/>
  <c r="Y27" i="5"/>
  <c r="X26" i="5"/>
  <c r="D27" i="5"/>
  <c r="C26" i="5"/>
  <c r="AF29" i="5"/>
  <c r="AE28" i="5"/>
  <c r="N23" i="4"/>
  <c r="M22" i="4"/>
  <c r="O22" i="4" s="1"/>
  <c r="S24" i="4"/>
  <c r="R23" i="4"/>
  <c r="T23" i="4" s="1"/>
  <c r="N24" i="3"/>
  <c r="M23" i="3"/>
  <c r="O23" i="3" s="1"/>
  <c r="D24" i="4"/>
  <c r="C23" i="4"/>
  <c r="E23" i="4" s="1"/>
  <c r="X50" i="3"/>
  <c r="W49" i="3"/>
  <c r="Y49" i="3" s="1"/>
  <c r="W24" i="4"/>
  <c r="Y24" i="4" s="1"/>
  <c r="X25" i="4"/>
  <c r="D24" i="3"/>
  <c r="C23" i="3"/>
  <c r="E23" i="3" s="1"/>
  <c r="I24" i="4"/>
  <c r="H23" i="4"/>
  <c r="J23" i="4" s="1"/>
  <c r="I25" i="3"/>
  <c r="H24" i="3"/>
  <c r="J24" i="3" s="1"/>
  <c r="S24" i="3"/>
  <c r="R23" i="3"/>
  <c r="T23" i="3" s="1"/>
  <c r="AG28" i="5" l="1"/>
  <c r="AH28" i="5"/>
  <c r="AI28" i="5" s="1"/>
  <c r="S26" i="5"/>
  <c r="T26" i="5"/>
  <c r="U26" i="5" s="1"/>
  <c r="Z26" i="5"/>
  <c r="AA26" i="5"/>
  <c r="AB26" i="5" s="1"/>
  <c r="E26" i="5"/>
  <c r="F26" i="5"/>
  <c r="G26" i="5" s="1"/>
  <c r="L26" i="5"/>
  <c r="M26" i="5"/>
  <c r="N26" i="5" s="1"/>
  <c r="K28" i="5"/>
  <c r="J27" i="5"/>
  <c r="D28" i="5"/>
  <c r="C27" i="5"/>
  <c r="AF30" i="5"/>
  <c r="AE29" i="5"/>
  <c r="Y28" i="5"/>
  <c r="X27" i="5"/>
  <c r="R28" i="5"/>
  <c r="Q27" i="5"/>
  <c r="D25" i="4"/>
  <c r="C24" i="4"/>
  <c r="E24" i="4" s="1"/>
  <c r="S25" i="3"/>
  <c r="R24" i="3"/>
  <c r="T24" i="3" s="1"/>
  <c r="H24" i="4"/>
  <c r="J24" i="4" s="1"/>
  <c r="I25" i="4"/>
  <c r="R24" i="4"/>
  <c r="T24" i="4" s="1"/>
  <c r="S25" i="4"/>
  <c r="X26" i="4"/>
  <c r="W25" i="4"/>
  <c r="Y25" i="4" s="1"/>
  <c r="I26" i="3"/>
  <c r="H25" i="3"/>
  <c r="J25" i="3" s="1"/>
  <c r="D25" i="3"/>
  <c r="C24" i="3"/>
  <c r="E24" i="3" s="1"/>
  <c r="X51" i="3"/>
  <c r="W50" i="3"/>
  <c r="Y50" i="3" s="1"/>
  <c r="N25" i="3"/>
  <c r="M24" i="3"/>
  <c r="O24" i="3" s="1"/>
  <c r="N24" i="4"/>
  <c r="M23" i="4"/>
  <c r="O23" i="4" s="1"/>
  <c r="S27" i="5" l="1"/>
  <c r="T27" i="5"/>
  <c r="U27" i="5" s="1"/>
  <c r="AG29" i="5"/>
  <c r="AH29" i="5"/>
  <c r="AI29" i="5" s="1"/>
  <c r="L27" i="5"/>
  <c r="M27" i="5"/>
  <c r="N27" i="5" s="1"/>
  <c r="Z27" i="5"/>
  <c r="AA27" i="5"/>
  <c r="AB27" i="5" s="1"/>
  <c r="E27" i="5"/>
  <c r="F27" i="5"/>
  <c r="G27" i="5" s="1"/>
  <c r="D29" i="5"/>
  <c r="C28" i="5"/>
  <c r="Y29" i="5"/>
  <c r="X28" i="5"/>
  <c r="R29" i="5"/>
  <c r="Q28" i="5"/>
  <c r="AF31" i="5"/>
  <c r="AE30" i="5"/>
  <c r="K29" i="5"/>
  <c r="J28" i="5"/>
  <c r="N25" i="4"/>
  <c r="M24" i="4"/>
  <c r="O24" i="4" s="1"/>
  <c r="I27" i="3"/>
  <c r="H26" i="3"/>
  <c r="J26" i="3" s="1"/>
  <c r="S26" i="3"/>
  <c r="R25" i="3"/>
  <c r="T25" i="3" s="1"/>
  <c r="H25" i="4"/>
  <c r="J25" i="4" s="1"/>
  <c r="I26" i="4"/>
  <c r="R25" i="4"/>
  <c r="T25" i="4" s="1"/>
  <c r="S26" i="4"/>
  <c r="X52" i="3"/>
  <c r="W51" i="3"/>
  <c r="Y51" i="3" s="1"/>
  <c r="N26" i="3"/>
  <c r="M25" i="3"/>
  <c r="O25" i="3" s="1"/>
  <c r="D26" i="3"/>
  <c r="C25" i="3"/>
  <c r="E25" i="3" s="1"/>
  <c r="X27" i="4"/>
  <c r="W26" i="4"/>
  <c r="Y26" i="4" s="1"/>
  <c r="D26" i="4"/>
  <c r="C25" i="4"/>
  <c r="E25" i="4" s="1"/>
  <c r="L28" i="5" l="1"/>
  <c r="M28" i="5"/>
  <c r="N28" i="5" s="1"/>
  <c r="AG30" i="5"/>
  <c r="AH30" i="5"/>
  <c r="AI30" i="5" s="1"/>
  <c r="Z28" i="5"/>
  <c r="AA28" i="5"/>
  <c r="AB28" i="5" s="1"/>
  <c r="S28" i="5"/>
  <c r="T28" i="5"/>
  <c r="U28" i="5" s="1"/>
  <c r="E28" i="5"/>
  <c r="F28" i="5"/>
  <c r="G28" i="5" s="1"/>
  <c r="AF32" i="5"/>
  <c r="AE31" i="5"/>
  <c r="Y30" i="5"/>
  <c r="X29" i="5"/>
  <c r="K30" i="5"/>
  <c r="J29" i="5"/>
  <c r="R30" i="5"/>
  <c r="Q29" i="5"/>
  <c r="D30" i="5"/>
  <c r="C29" i="5"/>
  <c r="I27" i="4"/>
  <c r="H26" i="4"/>
  <c r="J26" i="4" s="1"/>
  <c r="X53" i="3"/>
  <c r="W52" i="3"/>
  <c r="Y52" i="3" s="1"/>
  <c r="I28" i="3"/>
  <c r="H27" i="3"/>
  <c r="J27" i="3" s="1"/>
  <c r="D27" i="4"/>
  <c r="C26" i="4"/>
  <c r="E26" i="4" s="1"/>
  <c r="D27" i="3"/>
  <c r="C26" i="3"/>
  <c r="E26" i="3" s="1"/>
  <c r="S27" i="4"/>
  <c r="R26" i="4"/>
  <c r="T26" i="4" s="1"/>
  <c r="X28" i="4"/>
  <c r="W27" i="4"/>
  <c r="Y27" i="4" s="1"/>
  <c r="N27" i="3"/>
  <c r="M26" i="3"/>
  <c r="O26" i="3" s="1"/>
  <c r="S27" i="3"/>
  <c r="R26" i="3"/>
  <c r="T26" i="3" s="1"/>
  <c r="N26" i="4"/>
  <c r="M25" i="4"/>
  <c r="O25" i="4" s="1"/>
  <c r="L29" i="5" l="1"/>
  <c r="M29" i="5"/>
  <c r="N29" i="5" s="1"/>
  <c r="AG31" i="5"/>
  <c r="AH31" i="5"/>
  <c r="AI31" i="5" s="1"/>
  <c r="E29" i="5"/>
  <c r="F29" i="5"/>
  <c r="G29" i="5" s="1"/>
  <c r="S29" i="5"/>
  <c r="T29" i="5"/>
  <c r="U29" i="5" s="1"/>
  <c r="Z29" i="5"/>
  <c r="AA29" i="5"/>
  <c r="AB29" i="5" s="1"/>
  <c r="Y31" i="5"/>
  <c r="X30" i="5"/>
  <c r="R31" i="5"/>
  <c r="Q30" i="5"/>
  <c r="D31" i="5"/>
  <c r="C30" i="5"/>
  <c r="K31" i="5"/>
  <c r="J30" i="5"/>
  <c r="AF33" i="5"/>
  <c r="AE32" i="5"/>
  <c r="N27" i="4"/>
  <c r="M26" i="4"/>
  <c r="O26" i="4" s="1"/>
  <c r="N28" i="3"/>
  <c r="M27" i="3"/>
  <c r="O27" i="3" s="1"/>
  <c r="X54" i="3"/>
  <c r="W53" i="3"/>
  <c r="Y53" i="3" s="1"/>
  <c r="S28" i="4"/>
  <c r="R27" i="4"/>
  <c r="T27" i="4" s="1"/>
  <c r="D28" i="4"/>
  <c r="C27" i="4"/>
  <c r="E27" i="4" s="1"/>
  <c r="S28" i="3"/>
  <c r="R27" i="3"/>
  <c r="T27" i="3" s="1"/>
  <c r="X29" i="4"/>
  <c r="W28" i="4"/>
  <c r="Y28" i="4" s="1"/>
  <c r="D28" i="3"/>
  <c r="C27" i="3"/>
  <c r="E27" i="3" s="1"/>
  <c r="I29" i="3"/>
  <c r="H28" i="3"/>
  <c r="J28" i="3" s="1"/>
  <c r="I28" i="4"/>
  <c r="H27" i="4"/>
  <c r="J27" i="4" s="1"/>
  <c r="AG32" i="5" l="1"/>
  <c r="AH32" i="5"/>
  <c r="AI32" i="5" s="1"/>
  <c r="E30" i="5"/>
  <c r="F30" i="5"/>
  <c r="G30" i="5" s="1"/>
  <c r="Z30" i="5"/>
  <c r="AA30" i="5"/>
  <c r="AB30" i="5" s="1"/>
  <c r="L30" i="5"/>
  <c r="M30" i="5"/>
  <c r="N30" i="5" s="1"/>
  <c r="S30" i="5"/>
  <c r="T30" i="5"/>
  <c r="U30" i="5" s="1"/>
  <c r="K32" i="5"/>
  <c r="J31" i="5"/>
  <c r="R32" i="5"/>
  <c r="Q31" i="5"/>
  <c r="AF34" i="5"/>
  <c r="AE33" i="5"/>
  <c r="D32" i="5"/>
  <c r="C31" i="5"/>
  <c r="Y32" i="5"/>
  <c r="X31" i="5"/>
  <c r="S29" i="4"/>
  <c r="R28" i="4"/>
  <c r="T28" i="4" s="1"/>
  <c r="I29" i="4"/>
  <c r="H28" i="4"/>
  <c r="J28" i="4" s="1"/>
  <c r="S29" i="3"/>
  <c r="R28" i="3"/>
  <c r="T28" i="3" s="1"/>
  <c r="D29" i="3"/>
  <c r="C28" i="3"/>
  <c r="E28" i="3" s="1"/>
  <c r="N29" i="3"/>
  <c r="M28" i="3"/>
  <c r="O28" i="3" s="1"/>
  <c r="I30" i="3"/>
  <c r="H29" i="3"/>
  <c r="J29" i="3" s="1"/>
  <c r="X30" i="4"/>
  <c r="W29" i="4"/>
  <c r="Y29" i="4" s="1"/>
  <c r="C28" i="4"/>
  <c r="E28" i="4" s="1"/>
  <c r="D29" i="4"/>
  <c r="X55" i="3"/>
  <c r="W54" i="3"/>
  <c r="Y54" i="3" s="1"/>
  <c r="N28" i="4"/>
  <c r="M27" i="4"/>
  <c r="O27" i="4" s="1"/>
  <c r="Z31" i="5" l="1"/>
  <c r="AA31" i="5"/>
  <c r="AB31" i="5" s="1"/>
  <c r="L31" i="5"/>
  <c r="M31" i="5"/>
  <c r="N31" i="5" s="1"/>
  <c r="AG33" i="5"/>
  <c r="AH33" i="5"/>
  <c r="AI33" i="5" s="1"/>
  <c r="E31" i="5"/>
  <c r="F31" i="5"/>
  <c r="G31" i="5" s="1"/>
  <c r="S31" i="5"/>
  <c r="T31" i="5"/>
  <c r="U31" i="5" s="1"/>
  <c r="R33" i="5"/>
  <c r="Q32" i="5"/>
  <c r="D33" i="5"/>
  <c r="C32" i="5"/>
  <c r="Y33" i="5"/>
  <c r="X32" i="5"/>
  <c r="AF35" i="5"/>
  <c r="AE34" i="5"/>
  <c r="K33" i="5"/>
  <c r="J32" i="5"/>
  <c r="I31" i="3"/>
  <c r="H30" i="3"/>
  <c r="J30" i="3" s="1"/>
  <c r="C29" i="4"/>
  <c r="E29" i="4" s="1"/>
  <c r="D30" i="4"/>
  <c r="M28" i="4"/>
  <c r="O28" i="4" s="1"/>
  <c r="N29" i="4"/>
  <c r="D30" i="3"/>
  <c r="C29" i="3"/>
  <c r="E29" i="3" s="1"/>
  <c r="I30" i="4"/>
  <c r="H29" i="4"/>
  <c r="J29" i="4" s="1"/>
  <c r="X56" i="3"/>
  <c r="W55" i="3"/>
  <c r="Y55" i="3" s="1"/>
  <c r="X31" i="4"/>
  <c r="W30" i="4"/>
  <c r="Y30" i="4" s="1"/>
  <c r="N30" i="3"/>
  <c r="M29" i="3"/>
  <c r="O29" i="3" s="1"/>
  <c r="S30" i="3"/>
  <c r="R29" i="3"/>
  <c r="T29" i="3" s="1"/>
  <c r="S30" i="4"/>
  <c r="R29" i="4"/>
  <c r="T29" i="4" s="1"/>
  <c r="S32" i="5" l="1"/>
  <c r="T32" i="5"/>
  <c r="U32" i="5" s="1"/>
  <c r="L32" i="5"/>
  <c r="M32" i="5"/>
  <c r="N32" i="5" s="1"/>
  <c r="AG34" i="5"/>
  <c r="AH34" i="5"/>
  <c r="AI34" i="5" s="1"/>
  <c r="E32" i="5"/>
  <c r="F32" i="5"/>
  <c r="G32" i="5" s="1"/>
  <c r="Z32" i="5"/>
  <c r="AA32" i="5"/>
  <c r="AB32" i="5" s="1"/>
  <c r="AF36" i="5"/>
  <c r="AE35" i="5"/>
  <c r="D34" i="5"/>
  <c r="C33" i="5"/>
  <c r="K34" i="5"/>
  <c r="J33" i="5"/>
  <c r="Y34" i="5"/>
  <c r="X33" i="5"/>
  <c r="R34" i="5"/>
  <c r="Q33" i="5"/>
  <c r="D31" i="4"/>
  <c r="C30" i="4"/>
  <c r="E30" i="4" s="1"/>
  <c r="N31" i="3"/>
  <c r="M30" i="3"/>
  <c r="O30" i="3" s="1"/>
  <c r="D31" i="3"/>
  <c r="C30" i="3"/>
  <c r="E30" i="3" s="1"/>
  <c r="S31" i="4"/>
  <c r="R30" i="4"/>
  <c r="T30" i="4" s="1"/>
  <c r="X57" i="3"/>
  <c r="W56" i="3"/>
  <c r="Y56" i="3" s="1"/>
  <c r="M29" i="4"/>
  <c r="O29" i="4" s="1"/>
  <c r="N30" i="4"/>
  <c r="S31" i="3"/>
  <c r="R30" i="3"/>
  <c r="T30" i="3" s="1"/>
  <c r="W31" i="4"/>
  <c r="Y31" i="4" s="1"/>
  <c r="X32" i="4"/>
  <c r="I31" i="4"/>
  <c r="H30" i="4"/>
  <c r="J30" i="4" s="1"/>
  <c r="I32" i="3"/>
  <c r="H31" i="3"/>
  <c r="J31" i="3" s="1"/>
  <c r="S33" i="5" l="1"/>
  <c r="T33" i="5"/>
  <c r="U33" i="5" s="1"/>
  <c r="Z33" i="5"/>
  <c r="AA33" i="5"/>
  <c r="AB33" i="5" s="1"/>
  <c r="E33" i="5"/>
  <c r="F33" i="5"/>
  <c r="G33" i="5" s="1"/>
  <c r="L33" i="5"/>
  <c r="M33" i="5"/>
  <c r="N33" i="5" s="1"/>
  <c r="AG35" i="5"/>
  <c r="AH35" i="5"/>
  <c r="AI35" i="5" s="1"/>
  <c r="Y35" i="5"/>
  <c r="X34" i="5"/>
  <c r="D35" i="5"/>
  <c r="C34" i="5"/>
  <c r="R35" i="5"/>
  <c r="Q34" i="5"/>
  <c r="K35" i="5"/>
  <c r="J34" i="5"/>
  <c r="AF37" i="5"/>
  <c r="AE36" i="5"/>
  <c r="X33" i="4"/>
  <c r="W32" i="4"/>
  <c r="Y32" i="4" s="1"/>
  <c r="N31" i="4"/>
  <c r="M30" i="4"/>
  <c r="O30" i="4" s="1"/>
  <c r="I33" i="3"/>
  <c r="H32" i="3"/>
  <c r="J32" i="3" s="1"/>
  <c r="S32" i="4"/>
  <c r="R31" i="4"/>
  <c r="T31" i="4" s="1"/>
  <c r="N32" i="3"/>
  <c r="M31" i="3"/>
  <c r="O31" i="3" s="1"/>
  <c r="H31" i="4"/>
  <c r="J31" i="4" s="1"/>
  <c r="I32" i="4"/>
  <c r="S32" i="3"/>
  <c r="R31" i="3"/>
  <c r="T31" i="3" s="1"/>
  <c r="X58" i="3"/>
  <c r="W57" i="3"/>
  <c r="Y57" i="3" s="1"/>
  <c r="D32" i="3"/>
  <c r="C31" i="3"/>
  <c r="E31" i="3" s="1"/>
  <c r="D32" i="4"/>
  <c r="C31" i="4"/>
  <c r="E31" i="4" s="1"/>
  <c r="Z34" i="5" l="1"/>
  <c r="AA34" i="5"/>
  <c r="AB34" i="5" s="1"/>
  <c r="S34" i="5"/>
  <c r="T34" i="5"/>
  <c r="U34" i="5" s="1"/>
  <c r="L34" i="5"/>
  <c r="M34" i="5"/>
  <c r="N34" i="5" s="1"/>
  <c r="E34" i="5"/>
  <c r="F34" i="5"/>
  <c r="G34" i="5" s="1"/>
  <c r="AG36" i="5"/>
  <c r="AH36" i="5"/>
  <c r="AI36" i="5" s="1"/>
  <c r="D36" i="5"/>
  <c r="C35" i="5"/>
  <c r="K36" i="5"/>
  <c r="J35" i="5"/>
  <c r="AF38" i="5"/>
  <c r="AE37" i="5"/>
  <c r="R36" i="5"/>
  <c r="Q35" i="5"/>
  <c r="Y36" i="5"/>
  <c r="X35" i="5"/>
  <c r="X59" i="3"/>
  <c r="W58" i="3"/>
  <c r="Y58" i="3" s="1"/>
  <c r="M31" i="4"/>
  <c r="O31" i="4" s="1"/>
  <c r="N32" i="4"/>
  <c r="I33" i="4"/>
  <c r="H32" i="4"/>
  <c r="J32" i="4" s="1"/>
  <c r="C32" i="4"/>
  <c r="E32" i="4" s="1"/>
  <c r="D33" i="4"/>
  <c r="R32" i="4"/>
  <c r="T32" i="4" s="1"/>
  <c r="S33" i="4"/>
  <c r="D33" i="3"/>
  <c r="C32" i="3"/>
  <c r="E32" i="3" s="1"/>
  <c r="S33" i="3"/>
  <c r="R32" i="3"/>
  <c r="T32" i="3" s="1"/>
  <c r="N33" i="3"/>
  <c r="M32" i="3"/>
  <c r="O32" i="3" s="1"/>
  <c r="I34" i="3"/>
  <c r="H33" i="3"/>
  <c r="J33" i="3" s="1"/>
  <c r="X34" i="4"/>
  <c r="W33" i="4"/>
  <c r="Y33" i="4" s="1"/>
  <c r="AG37" i="5" l="1"/>
  <c r="AH37" i="5"/>
  <c r="AI37" i="5" s="1"/>
  <c r="S35" i="5"/>
  <c r="T35" i="5"/>
  <c r="U35" i="5" s="1"/>
  <c r="L35" i="5"/>
  <c r="M35" i="5"/>
  <c r="N35" i="5" s="1"/>
  <c r="Z35" i="5"/>
  <c r="AA35" i="5"/>
  <c r="AB35" i="5" s="1"/>
  <c r="E35" i="5"/>
  <c r="F35" i="5"/>
  <c r="G35" i="5" s="1"/>
  <c r="R37" i="5"/>
  <c r="Q36" i="5"/>
  <c r="K37" i="5"/>
  <c r="J36" i="5"/>
  <c r="Y37" i="5"/>
  <c r="X36" i="5"/>
  <c r="AF39" i="5"/>
  <c r="AE38" i="5"/>
  <c r="D37" i="5"/>
  <c r="C36" i="5"/>
  <c r="D34" i="3"/>
  <c r="C33" i="3"/>
  <c r="E33" i="3" s="1"/>
  <c r="M32" i="4"/>
  <c r="O32" i="4" s="1"/>
  <c r="N33" i="4"/>
  <c r="N34" i="3"/>
  <c r="M33" i="3"/>
  <c r="O33" i="3" s="1"/>
  <c r="S34" i="4"/>
  <c r="R33" i="4"/>
  <c r="T33" i="4" s="1"/>
  <c r="C33" i="4"/>
  <c r="E33" i="4" s="1"/>
  <c r="D34" i="4"/>
  <c r="X35" i="4"/>
  <c r="W34" i="4"/>
  <c r="Y34" i="4" s="1"/>
  <c r="I35" i="3"/>
  <c r="H34" i="3"/>
  <c r="J34" i="3" s="1"/>
  <c r="S34" i="3"/>
  <c r="R33" i="3"/>
  <c r="T33" i="3" s="1"/>
  <c r="H33" i="4"/>
  <c r="J33" i="4" s="1"/>
  <c r="I34" i="4"/>
  <c r="X60" i="3"/>
  <c r="W59" i="3"/>
  <c r="Y59" i="3" s="1"/>
  <c r="Z36" i="5" l="1"/>
  <c r="AA36" i="5"/>
  <c r="AB36" i="5" s="1"/>
  <c r="AG38" i="5"/>
  <c r="AH38" i="5"/>
  <c r="AI38" i="5" s="1"/>
  <c r="L36" i="5"/>
  <c r="M36" i="5"/>
  <c r="N36" i="5" s="1"/>
  <c r="E36" i="5"/>
  <c r="F36" i="5"/>
  <c r="G36" i="5" s="1"/>
  <c r="S36" i="5"/>
  <c r="T36" i="5"/>
  <c r="U36" i="5" s="1"/>
  <c r="K38" i="5"/>
  <c r="J37" i="5"/>
  <c r="AF40" i="5"/>
  <c r="AE39" i="5"/>
  <c r="D38" i="5"/>
  <c r="C37" i="5"/>
  <c r="Y38" i="5"/>
  <c r="X37" i="5"/>
  <c r="R38" i="5"/>
  <c r="Q37" i="5"/>
  <c r="N34" i="4"/>
  <c r="M33" i="4"/>
  <c r="O33" i="4" s="1"/>
  <c r="S35" i="3"/>
  <c r="R34" i="3"/>
  <c r="T34" i="3" s="1"/>
  <c r="D35" i="4"/>
  <c r="C34" i="4"/>
  <c r="E34" i="4" s="1"/>
  <c r="X61" i="3"/>
  <c r="W60" i="3"/>
  <c r="Y60" i="3" s="1"/>
  <c r="W35" i="4"/>
  <c r="Y35" i="4" s="1"/>
  <c r="X36" i="4"/>
  <c r="S35" i="4"/>
  <c r="R34" i="4"/>
  <c r="T34" i="4" s="1"/>
  <c r="I35" i="4"/>
  <c r="H34" i="4"/>
  <c r="J34" i="4" s="1"/>
  <c r="I36" i="3"/>
  <c r="H35" i="3"/>
  <c r="J35" i="3" s="1"/>
  <c r="N35" i="3"/>
  <c r="M34" i="3"/>
  <c r="O34" i="3" s="1"/>
  <c r="D35" i="3"/>
  <c r="C34" i="3"/>
  <c r="E34" i="3" s="1"/>
  <c r="S37" i="5" l="1"/>
  <c r="T37" i="5"/>
  <c r="U37" i="5" s="1"/>
  <c r="L37" i="5"/>
  <c r="M37" i="5"/>
  <c r="N37" i="5" s="1"/>
  <c r="Z37" i="5"/>
  <c r="AA37" i="5"/>
  <c r="AB37" i="5" s="1"/>
  <c r="AG39" i="5"/>
  <c r="AH39" i="5"/>
  <c r="AI39" i="5" s="1"/>
  <c r="E37" i="5"/>
  <c r="F37" i="5"/>
  <c r="G37" i="5" s="1"/>
  <c r="Y39" i="5"/>
  <c r="X38" i="5"/>
  <c r="AF41" i="5"/>
  <c r="AE40" i="5"/>
  <c r="R39" i="5"/>
  <c r="Q38" i="5"/>
  <c r="D39" i="5"/>
  <c r="C38" i="5"/>
  <c r="K39" i="5"/>
  <c r="J38" i="5"/>
  <c r="I37" i="3"/>
  <c r="H36" i="3"/>
  <c r="J36" i="3" s="1"/>
  <c r="D36" i="3"/>
  <c r="C35" i="3"/>
  <c r="E35" i="3" s="1"/>
  <c r="S36" i="4"/>
  <c r="R35" i="4"/>
  <c r="T35" i="4" s="1"/>
  <c r="X62" i="3"/>
  <c r="W61" i="3"/>
  <c r="Y61" i="3" s="1"/>
  <c r="S36" i="3"/>
  <c r="R35" i="3"/>
  <c r="T35" i="3" s="1"/>
  <c r="X37" i="4"/>
  <c r="W36" i="4"/>
  <c r="Y36" i="4" s="1"/>
  <c r="N36" i="3"/>
  <c r="M35" i="3"/>
  <c r="O35" i="3" s="1"/>
  <c r="I36" i="4"/>
  <c r="H35" i="4"/>
  <c r="J35" i="4" s="1"/>
  <c r="D36" i="4"/>
  <c r="C35" i="4"/>
  <c r="E35" i="4" s="1"/>
  <c r="N35" i="4"/>
  <c r="M34" i="4"/>
  <c r="O34" i="4" s="1"/>
  <c r="L38" i="5" l="1"/>
  <c r="M38" i="5"/>
  <c r="N38" i="5" s="1"/>
  <c r="Z38" i="5"/>
  <c r="AA38" i="5"/>
  <c r="AB38" i="5" s="1"/>
  <c r="E38" i="5"/>
  <c r="F38" i="5"/>
  <c r="G38" i="5" s="1"/>
  <c r="AG40" i="5"/>
  <c r="AH40" i="5"/>
  <c r="AI40" i="5" s="1"/>
  <c r="S38" i="5"/>
  <c r="T38" i="5"/>
  <c r="U38" i="5" s="1"/>
  <c r="AF42" i="5"/>
  <c r="AE41" i="5"/>
  <c r="D40" i="5"/>
  <c r="C39" i="5"/>
  <c r="K40" i="5"/>
  <c r="J39" i="5"/>
  <c r="R40" i="5"/>
  <c r="Q39" i="5"/>
  <c r="Y40" i="5"/>
  <c r="X39" i="5"/>
  <c r="H36" i="4"/>
  <c r="J36" i="4" s="1"/>
  <c r="I37" i="4"/>
  <c r="X63" i="3"/>
  <c r="W62" i="3"/>
  <c r="Y62" i="3" s="1"/>
  <c r="N36" i="4"/>
  <c r="M35" i="4"/>
  <c r="O35" i="4" s="1"/>
  <c r="X38" i="4"/>
  <c r="W37" i="4"/>
  <c r="Y37" i="4" s="1"/>
  <c r="D37" i="3"/>
  <c r="C36" i="3"/>
  <c r="E36" i="3" s="1"/>
  <c r="D37" i="4"/>
  <c r="C36" i="4"/>
  <c r="E36" i="4" s="1"/>
  <c r="N37" i="3"/>
  <c r="M36" i="3"/>
  <c r="O36" i="3" s="1"/>
  <c r="S37" i="3"/>
  <c r="R36" i="3"/>
  <c r="T36" i="3" s="1"/>
  <c r="R36" i="4"/>
  <c r="T36" i="4" s="1"/>
  <c r="S37" i="4"/>
  <c r="I38" i="3"/>
  <c r="H37" i="3"/>
  <c r="J37" i="3" s="1"/>
  <c r="L39" i="5" l="1"/>
  <c r="M39" i="5"/>
  <c r="N39" i="5" s="1"/>
  <c r="AG41" i="5"/>
  <c r="AH41" i="5"/>
  <c r="AI41" i="5" s="1"/>
  <c r="S39" i="5"/>
  <c r="T39" i="5"/>
  <c r="U39" i="5" s="1"/>
  <c r="E39" i="5"/>
  <c r="F39" i="5"/>
  <c r="G39" i="5" s="1"/>
  <c r="Z39" i="5"/>
  <c r="AA39" i="5"/>
  <c r="AB39" i="5" s="1"/>
  <c r="D41" i="5"/>
  <c r="C40" i="5"/>
  <c r="R41" i="5"/>
  <c r="Q40" i="5"/>
  <c r="Y41" i="5"/>
  <c r="X40" i="5"/>
  <c r="K41" i="5"/>
  <c r="J40" i="5"/>
  <c r="AF43" i="5"/>
  <c r="AE42" i="5"/>
  <c r="D38" i="4"/>
  <c r="C37" i="4"/>
  <c r="E37" i="4" s="1"/>
  <c r="I39" i="3"/>
  <c r="H38" i="3"/>
  <c r="J38" i="3" s="1"/>
  <c r="S38" i="3"/>
  <c r="R37" i="3"/>
  <c r="T37" i="3" s="1"/>
  <c r="X39" i="4"/>
  <c r="W38" i="4"/>
  <c r="Y38" i="4" s="1"/>
  <c r="X64" i="3"/>
  <c r="W63" i="3"/>
  <c r="Y63" i="3" s="1"/>
  <c r="S38" i="4"/>
  <c r="R37" i="4"/>
  <c r="T37" i="4" s="1"/>
  <c r="I38" i="4"/>
  <c r="H37" i="4"/>
  <c r="J37" i="4" s="1"/>
  <c r="N38" i="3"/>
  <c r="M37" i="3"/>
  <c r="O37" i="3" s="1"/>
  <c r="D38" i="3"/>
  <c r="C37" i="3"/>
  <c r="E37" i="3" s="1"/>
  <c r="N37" i="4"/>
  <c r="M36" i="4"/>
  <c r="O36" i="4" s="1"/>
  <c r="E40" i="5" l="1"/>
  <c r="F40" i="5"/>
  <c r="G40" i="5" s="1"/>
  <c r="AG42" i="5"/>
  <c r="AH42" i="5"/>
  <c r="AI42" i="5" s="1"/>
  <c r="Z40" i="5"/>
  <c r="AA40" i="5"/>
  <c r="AB40" i="5" s="1"/>
  <c r="L40" i="5"/>
  <c r="M40" i="5"/>
  <c r="N40" i="5" s="1"/>
  <c r="S40" i="5"/>
  <c r="T40" i="5"/>
  <c r="U40" i="5" s="1"/>
  <c r="R42" i="5"/>
  <c r="Q41" i="5"/>
  <c r="K42" i="5"/>
  <c r="J41" i="5"/>
  <c r="AF44" i="5"/>
  <c r="AE43" i="5"/>
  <c r="Y42" i="5"/>
  <c r="X41" i="5"/>
  <c r="D42" i="5"/>
  <c r="C41" i="5"/>
  <c r="M37" i="4"/>
  <c r="O37" i="4" s="1"/>
  <c r="N38" i="4"/>
  <c r="S39" i="4"/>
  <c r="R38" i="4"/>
  <c r="T38" i="4" s="1"/>
  <c r="N39" i="3"/>
  <c r="M38" i="3"/>
  <c r="O38" i="3" s="1"/>
  <c r="X40" i="4"/>
  <c r="W39" i="4"/>
  <c r="Y39" i="4" s="1"/>
  <c r="I40" i="3"/>
  <c r="H39" i="3"/>
  <c r="J39" i="3" s="1"/>
  <c r="D39" i="3"/>
  <c r="C38" i="3"/>
  <c r="E38" i="3" s="1"/>
  <c r="I39" i="4"/>
  <c r="H38" i="4"/>
  <c r="J38" i="4" s="1"/>
  <c r="X65" i="3"/>
  <c r="W64" i="3"/>
  <c r="Y64" i="3" s="1"/>
  <c r="S39" i="3"/>
  <c r="R38" i="3"/>
  <c r="T38" i="3" s="1"/>
  <c r="D39" i="4"/>
  <c r="C38" i="4"/>
  <c r="E38" i="4" s="1"/>
  <c r="E41" i="5" l="1"/>
  <c r="F41" i="5"/>
  <c r="G41" i="5" s="1"/>
  <c r="Z41" i="5"/>
  <c r="AA41" i="5"/>
  <c r="AB41" i="5" s="1"/>
  <c r="AG43" i="5"/>
  <c r="AH43" i="5"/>
  <c r="AI43" i="5" s="1"/>
  <c r="S41" i="5"/>
  <c r="T41" i="5"/>
  <c r="U41" i="5" s="1"/>
  <c r="L41" i="5"/>
  <c r="M41" i="5"/>
  <c r="N41" i="5" s="1"/>
  <c r="Y43" i="5"/>
  <c r="X42" i="5"/>
  <c r="K43" i="5"/>
  <c r="J42" i="5"/>
  <c r="D43" i="5"/>
  <c r="C42" i="5"/>
  <c r="AF45" i="5"/>
  <c r="AE44" i="5"/>
  <c r="R43" i="5"/>
  <c r="Q42" i="5"/>
  <c r="W40" i="4"/>
  <c r="Y40" i="4" s="1"/>
  <c r="X41" i="4"/>
  <c r="D40" i="4"/>
  <c r="C39" i="4"/>
  <c r="E39" i="4" s="1"/>
  <c r="X66" i="3"/>
  <c r="W65" i="3"/>
  <c r="Y65" i="3" s="1"/>
  <c r="D40" i="3"/>
  <c r="C39" i="3"/>
  <c r="E39" i="3" s="1"/>
  <c r="S40" i="4"/>
  <c r="R39" i="4"/>
  <c r="T39" i="4" s="1"/>
  <c r="N39" i="4"/>
  <c r="M38" i="4"/>
  <c r="O38" i="4" s="1"/>
  <c r="S40" i="3"/>
  <c r="R39" i="3"/>
  <c r="T39" i="3" s="1"/>
  <c r="I40" i="4"/>
  <c r="H39" i="4"/>
  <c r="J39" i="4" s="1"/>
  <c r="I41" i="3"/>
  <c r="H40" i="3"/>
  <c r="J40" i="3" s="1"/>
  <c r="N40" i="3"/>
  <c r="M39" i="3"/>
  <c r="O39" i="3" s="1"/>
  <c r="Z42" i="5" l="1"/>
  <c r="AA42" i="5"/>
  <c r="AB42" i="5" s="1"/>
  <c r="E42" i="5"/>
  <c r="F42" i="5"/>
  <c r="G42" i="5" s="1"/>
  <c r="AG44" i="5"/>
  <c r="AH44" i="5"/>
  <c r="AI44" i="5" s="1"/>
  <c r="L42" i="5"/>
  <c r="M42" i="5"/>
  <c r="N42" i="5" s="1"/>
  <c r="S42" i="5"/>
  <c r="T42" i="5"/>
  <c r="U42" i="5" s="1"/>
  <c r="AF46" i="5"/>
  <c r="AE45" i="5"/>
  <c r="K44" i="5"/>
  <c r="J43" i="5"/>
  <c r="R44" i="5"/>
  <c r="Q43" i="5"/>
  <c r="C43" i="5"/>
  <c r="D44" i="5"/>
  <c r="Y44" i="5"/>
  <c r="X43" i="5"/>
  <c r="I41" i="4"/>
  <c r="H40" i="4"/>
  <c r="J40" i="4" s="1"/>
  <c r="D41" i="3"/>
  <c r="C40" i="3"/>
  <c r="E40" i="3" s="1"/>
  <c r="X42" i="4"/>
  <c r="W41" i="4"/>
  <c r="Y41" i="4" s="1"/>
  <c r="N41" i="3"/>
  <c r="M40" i="3"/>
  <c r="O40" i="3" s="1"/>
  <c r="N40" i="4"/>
  <c r="M39" i="4"/>
  <c r="O39" i="4" s="1"/>
  <c r="C40" i="4"/>
  <c r="E40" i="4" s="1"/>
  <c r="D41" i="4"/>
  <c r="I42" i="3"/>
  <c r="H41" i="3"/>
  <c r="J41" i="3" s="1"/>
  <c r="S41" i="3"/>
  <c r="R40" i="3"/>
  <c r="T40" i="3" s="1"/>
  <c r="S41" i="4"/>
  <c r="R40" i="4"/>
  <c r="T40" i="4" s="1"/>
  <c r="X67" i="3"/>
  <c r="W66" i="3"/>
  <c r="Y66" i="3" s="1"/>
  <c r="S43" i="5" l="1"/>
  <c r="T43" i="5"/>
  <c r="U43" i="5" s="1"/>
  <c r="AG45" i="5"/>
  <c r="AH45" i="5"/>
  <c r="AI45" i="5" s="1"/>
  <c r="L43" i="5"/>
  <c r="M43" i="5"/>
  <c r="N43" i="5" s="1"/>
  <c r="Z43" i="5"/>
  <c r="AA43" i="5"/>
  <c r="AB43" i="5" s="1"/>
  <c r="E43" i="5"/>
  <c r="F43" i="5"/>
  <c r="G43" i="5" s="1"/>
  <c r="D45" i="5"/>
  <c r="C44" i="5"/>
  <c r="K45" i="5"/>
  <c r="J44" i="5"/>
  <c r="Y45" i="5"/>
  <c r="X44" i="5"/>
  <c r="R45" i="5"/>
  <c r="Q44" i="5"/>
  <c r="AF47" i="5"/>
  <c r="AE46" i="5"/>
  <c r="D42" i="4"/>
  <c r="C41" i="4"/>
  <c r="E41" i="4" s="1"/>
  <c r="S42" i="3"/>
  <c r="R41" i="3"/>
  <c r="T41" i="3" s="1"/>
  <c r="X68" i="3"/>
  <c r="W67" i="3"/>
  <c r="Y67" i="3" s="1"/>
  <c r="N42" i="3"/>
  <c r="M41" i="3"/>
  <c r="O41" i="3" s="1"/>
  <c r="D42" i="3"/>
  <c r="C41" i="3"/>
  <c r="E41" i="3" s="1"/>
  <c r="R41" i="4"/>
  <c r="T41" i="4" s="1"/>
  <c r="S42" i="4"/>
  <c r="I43" i="3"/>
  <c r="H42" i="3"/>
  <c r="J42" i="3" s="1"/>
  <c r="M40" i="4"/>
  <c r="O40" i="4" s="1"/>
  <c r="N41" i="4"/>
  <c r="X43" i="4"/>
  <c r="W42" i="4"/>
  <c r="Y42" i="4" s="1"/>
  <c r="H41" i="4"/>
  <c r="J41" i="4" s="1"/>
  <c r="I42" i="4"/>
  <c r="Z44" i="5" l="1"/>
  <c r="AA44" i="5"/>
  <c r="AB44" i="5" s="1"/>
  <c r="E44" i="5"/>
  <c r="F44" i="5"/>
  <c r="G44" i="5" s="1"/>
  <c r="AG46" i="5"/>
  <c r="AH46" i="5"/>
  <c r="AI46" i="5" s="1"/>
  <c r="S44" i="5"/>
  <c r="T44" i="5"/>
  <c r="U44" i="5" s="1"/>
  <c r="L44" i="5"/>
  <c r="M44" i="5"/>
  <c r="N44" i="5" s="1"/>
  <c r="K46" i="5"/>
  <c r="J45" i="5"/>
  <c r="R46" i="5"/>
  <c r="Q45" i="5"/>
  <c r="AF48" i="5"/>
  <c r="AE47" i="5"/>
  <c r="Y46" i="5"/>
  <c r="X45" i="5"/>
  <c r="D46" i="5"/>
  <c r="C45" i="5"/>
  <c r="I43" i="4"/>
  <c r="H42" i="4"/>
  <c r="J42" i="4" s="1"/>
  <c r="S43" i="4"/>
  <c r="R42" i="4"/>
  <c r="T42" i="4" s="1"/>
  <c r="N43" i="3"/>
  <c r="M42" i="3"/>
  <c r="O42" i="3" s="1"/>
  <c r="N42" i="4"/>
  <c r="M41" i="4"/>
  <c r="O41" i="4" s="1"/>
  <c r="S43" i="3"/>
  <c r="R42" i="3"/>
  <c r="T42" i="3" s="1"/>
  <c r="W43" i="4"/>
  <c r="Y43" i="4" s="1"/>
  <c r="X44" i="4"/>
  <c r="I44" i="3"/>
  <c r="H43" i="3"/>
  <c r="J43" i="3" s="1"/>
  <c r="D43" i="3"/>
  <c r="C42" i="3"/>
  <c r="E42" i="3" s="1"/>
  <c r="X69" i="3"/>
  <c r="W68" i="3"/>
  <c r="Y68" i="3" s="1"/>
  <c r="D43" i="4"/>
  <c r="C42" i="4"/>
  <c r="E42" i="4" s="1"/>
  <c r="E45" i="5" l="1"/>
  <c r="F45" i="5"/>
  <c r="G45" i="5" s="1"/>
  <c r="L45" i="5"/>
  <c r="M45" i="5"/>
  <c r="N45" i="5" s="1"/>
  <c r="Z45" i="5"/>
  <c r="AA45" i="5"/>
  <c r="AB45" i="5" s="1"/>
  <c r="S45" i="5"/>
  <c r="T45" i="5"/>
  <c r="U45" i="5" s="1"/>
  <c r="AG47" i="5"/>
  <c r="AH47" i="5"/>
  <c r="AI47" i="5" s="1"/>
  <c r="R47" i="5"/>
  <c r="Q46" i="5"/>
  <c r="Y47" i="5"/>
  <c r="X46" i="5"/>
  <c r="D47" i="5"/>
  <c r="C46" i="5"/>
  <c r="AF49" i="5"/>
  <c r="AE48" i="5"/>
  <c r="K47" i="5"/>
  <c r="J46" i="5"/>
  <c r="D44" i="4"/>
  <c r="C43" i="4"/>
  <c r="E43" i="4" s="1"/>
  <c r="X45" i="4"/>
  <c r="W44" i="4"/>
  <c r="Y44" i="4" s="1"/>
  <c r="D44" i="3"/>
  <c r="C43" i="3"/>
  <c r="E43" i="3" s="1"/>
  <c r="N43" i="4"/>
  <c r="M42" i="4"/>
  <c r="O42" i="4" s="1"/>
  <c r="S44" i="4"/>
  <c r="R43" i="4"/>
  <c r="T43" i="4" s="1"/>
  <c r="X70" i="3"/>
  <c r="W69" i="3"/>
  <c r="Y69" i="3" s="1"/>
  <c r="I45" i="3"/>
  <c r="H44" i="3"/>
  <c r="J44" i="3" s="1"/>
  <c r="S44" i="3"/>
  <c r="R43" i="3"/>
  <c r="T43" i="3" s="1"/>
  <c r="N44" i="3"/>
  <c r="M43" i="3"/>
  <c r="O43" i="3" s="1"/>
  <c r="I44" i="4"/>
  <c r="H43" i="4"/>
  <c r="J43" i="4" s="1"/>
  <c r="L46" i="5" l="1"/>
  <c r="M46" i="5"/>
  <c r="N46" i="5" s="1"/>
  <c r="S46" i="5"/>
  <c r="T46" i="5"/>
  <c r="U46" i="5" s="1"/>
  <c r="E46" i="5"/>
  <c r="F46" i="5"/>
  <c r="G46" i="5" s="1"/>
  <c r="Z46" i="5"/>
  <c r="AA46" i="5"/>
  <c r="AB46" i="5" s="1"/>
  <c r="AG48" i="5"/>
  <c r="AH48" i="5"/>
  <c r="AI48" i="5" s="1"/>
  <c r="AF50" i="5"/>
  <c r="AE49" i="5"/>
  <c r="Y48" i="5"/>
  <c r="X47" i="5"/>
  <c r="K48" i="5"/>
  <c r="J47" i="5"/>
  <c r="D48" i="5"/>
  <c r="C47" i="5"/>
  <c r="R48" i="5"/>
  <c r="Q47" i="5"/>
  <c r="S45" i="3"/>
  <c r="R44" i="3"/>
  <c r="T44" i="3" s="1"/>
  <c r="N44" i="4"/>
  <c r="M43" i="4"/>
  <c r="O43" i="4" s="1"/>
  <c r="H44" i="4"/>
  <c r="J44" i="4" s="1"/>
  <c r="I45" i="4"/>
  <c r="X71" i="3"/>
  <c r="W70" i="3"/>
  <c r="Y70" i="3" s="1"/>
  <c r="X46" i="4"/>
  <c r="W45" i="4"/>
  <c r="Y45" i="4" s="1"/>
  <c r="N45" i="3"/>
  <c r="M44" i="3"/>
  <c r="O44" i="3" s="1"/>
  <c r="I46" i="3"/>
  <c r="H45" i="3"/>
  <c r="J45" i="3" s="1"/>
  <c r="R44" i="4"/>
  <c r="T44" i="4" s="1"/>
  <c r="S45" i="4"/>
  <c r="D45" i="3"/>
  <c r="C44" i="3"/>
  <c r="E44" i="3" s="1"/>
  <c r="D45" i="4"/>
  <c r="C44" i="4"/>
  <c r="E44" i="4" s="1"/>
  <c r="S47" i="5" l="1"/>
  <c r="T47" i="5"/>
  <c r="U47" i="5" s="1"/>
  <c r="AG49" i="5"/>
  <c r="AH49" i="5"/>
  <c r="AI49" i="5" s="1"/>
  <c r="L47" i="5"/>
  <c r="M47" i="5"/>
  <c r="N47" i="5" s="1"/>
  <c r="E47" i="5"/>
  <c r="F47" i="5"/>
  <c r="G47" i="5" s="1"/>
  <c r="Z47" i="5"/>
  <c r="AA47" i="5"/>
  <c r="AB47" i="5" s="1"/>
  <c r="D49" i="5"/>
  <c r="C48" i="5"/>
  <c r="Y49" i="5"/>
  <c r="X48" i="5"/>
  <c r="R49" i="5"/>
  <c r="Q48" i="5"/>
  <c r="K49" i="5"/>
  <c r="J48" i="5"/>
  <c r="AF51" i="5"/>
  <c r="AE50" i="5"/>
  <c r="S46" i="4"/>
  <c r="R45" i="4"/>
  <c r="T45" i="4" s="1"/>
  <c r="C45" i="4"/>
  <c r="E45" i="4" s="1"/>
  <c r="D46" i="4"/>
  <c r="N46" i="3"/>
  <c r="M45" i="3"/>
  <c r="O45" i="3" s="1"/>
  <c r="N45" i="4"/>
  <c r="M44" i="4"/>
  <c r="O44" i="4" s="1"/>
  <c r="X72" i="3"/>
  <c r="W71" i="3"/>
  <c r="Y71" i="3" s="1"/>
  <c r="I46" i="4"/>
  <c r="H45" i="4"/>
  <c r="J45" i="4" s="1"/>
  <c r="D46" i="3"/>
  <c r="C45" i="3"/>
  <c r="E45" i="3" s="1"/>
  <c r="I47" i="3"/>
  <c r="H46" i="3"/>
  <c r="J46" i="3" s="1"/>
  <c r="X47" i="4"/>
  <c r="W46" i="4"/>
  <c r="Y46" i="4" s="1"/>
  <c r="S46" i="3"/>
  <c r="R45" i="3"/>
  <c r="T45" i="3" s="1"/>
  <c r="E48" i="5" l="1"/>
  <c r="F48" i="5"/>
  <c r="G48" i="5" s="1"/>
  <c r="AG50" i="5"/>
  <c r="AH50" i="5"/>
  <c r="AI50" i="5" s="1"/>
  <c r="L48" i="5"/>
  <c r="M48" i="5"/>
  <c r="N48" i="5" s="1"/>
  <c r="Z48" i="5"/>
  <c r="AA48" i="5"/>
  <c r="AB48" i="5" s="1"/>
  <c r="S48" i="5"/>
  <c r="T48" i="5"/>
  <c r="U48" i="5" s="1"/>
  <c r="K50" i="5"/>
  <c r="J49" i="5"/>
  <c r="Y50" i="5"/>
  <c r="X49" i="5"/>
  <c r="AF52" i="5"/>
  <c r="AE51" i="5"/>
  <c r="R50" i="5"/>
  <c r="Q49" i="5"/>
  <c r="D50" i="5"/>
  <c r="C49" i="5"/>
  <c r="S47" i="3"/>
  <c r="R46" i="3"/>
  <c r="T46" i="3" s="1"/>
  <c r="I47" i="4"/>
  <c r="H46" i="4"/>
  <c r="J46" i="4" s="1"/>
  <c r="D47" i="4"/>
  <c r="C46" i="4"/>
  <c r="E46" i="4" s="1"/>
  <c r="I48" i="3"/>
  <c r="H47" i="3"/>
  <c r="J47" i="3" s="1"/>
  <c r="N46" i="4"/>
  <c r="M45" i="4"/>
  <c r="O45" i="4" s="1"/>
  <c r="X48" i="4"/>
  <c r="W47" i="4"/>
  <c r="Y47" i="4" s="1"/>
  <c r="D47" i="3"/>
  <c r="C46" i="3"/>
  <c r="E46" i="3" s="1"/>
  <c r="X73" i="3"/>
  <c r="W72" i="3"/>
  <c r="Y72" i="3" s="1"/>
  <c r="N47" i="3"/>
  <c r="M46" i="3"/>
  <c r="O46" i="3" s="1"/>
  <c r="S47" i="4"/>
  <c r="R46" i="4"/>
  <c r="T46" i="4" s="1"/>
  <c r="AG51" i="5" l="1"/>
  <c r="AH51" i="5"/>
  <c r="AI51" i="5" s="1"/>
  <c r="E49" i="5"/>
  <c r="F49" i="5"/>
  <c r="G49" i="5" s="1"/>
  <c r="S49" i="5"/>
  <c r="T49" i="5"/>
  <c r="U49" i="5" s="1"/>
  <c r="Z49" i="5"/>
  <c r="AA49" i="5"/>
  <c r="AB49" i="5" s="1"/>
  <c r="L49" i="5"/>
  <c r="M49" i="5"/>
  <c r="N49" i="5" s="1"/>
  <c r="R51" i="5"/>
  <c r="Q50" i="5"/>
  <c r="Y51" i="5"/>
  <c r="X50" i="5"/>
  <c r="D51" i="5"/>
  <c r="C50" i="5"/>
  <c r="AF53" i="5"/>
  <c r="AE52" i="5"/>
  <c r="K51" i="5"/>
  <c r="J50" i="5"/>
  <c r="X74" i="3"/>
  <c r="W73" i="3"/>
  <c r="Y73" i="3" s="1"/>
  <c r="I49" i="3"/>
  <c r="H48" i="3"/>
  <c r="J48" i="3" s="1"/>
  <c r="S48" i="4"/>
  <c r="R47" i="4"/>
  <c r="T47" i="4" s="1"/>
  <c r="X49" i="4"/>
  <c r="W48" i="4"/>
  <c r="Y48" i="4" s="1"/>
  <c r="I48" i="4"/>
  <c r="H47" i="4"/>
  <c r="J47" i="4" s="1"/>
  <c r="N48" i="3"/>
  <c r="M47" i="3"/>
  <c r="O47" i="3" s="1"/>
  <c r="D48" i="3"/>
  <c r="C47" i="3"/>
  <c r="E47" i="3" s="1"/>
  <c r="N47" i="4"/>
  <c r="M46" i="4"/>
  <c r="O46" i="4" s="1"/>
  <c r="D48" i="4"/>
  <c r="C47" i="4"/>
  <c r="E47" i="4" s="1"/>
  <c r="S48" i="3"/>
  <c r="R47" i="3"/>
  <c r="T47" i="3" s="1"/>
  <c r="E50" i="5" l="1"/>
  <c r="F50" i="5"/>
  <c r="G50" i="5" s="1"/>
  <c r="S50" i="5"/>
  <c r="T50" i="5"/>
  <c r="U50" i="5" s="1"/>
  <c r="AG52" i="5"/>
  <c r="AH52" i="5"/>
  <c r="AI52" i="5" s="1"/>
  <c r="Z50" i="5"/>
  <c r="AA50" i="5"/>
  <c r="AB50" i="5" s="1"/>
  <c r="L50" i="5"/>
  <c r="M50" i="5"/>
  <c r="N50" i="5" s="1"/>
  <c r="Y52" i="5"/>
  <c r="X51" i="5"/>
  <c r="AF54" i="5"/>
  <c r="AE53" i="5"/>
  <c r="K52" i="5"/>
  <c r="J51" i="5"/>
  <c r="D52" i="5"/>
  <c r="C51" i="5"/>
  <c r="R52" i="5"/>
  <c r="Q51" i="5"/>
  <c r="S49" i="3"/>
  <c r="R48" i="3"/>
  <c r="T48" i="3" s="1"/>
  <c r="I50" i="3"/>
  <c r="H49" i="3"/>
  <c r="J49" i="3" s="1"/>
  <c r="N48" i="4"/>
  <c r="M47" i="4"/>
  <c r="O47" i="4" s="1"/>
  <c r="N49" i="3"/>
  <c r="M48" i="3"/>
  <c r="O48" i="3" s="1"/>
  <c r="X50" i="4"/>
  <c r="W49" i="4"/>
  <c r="Y49" i="4" s="1"/>
  <c r="C48" i="4"/>
  <c r="E48" i="4" s="1"/>
  <c r="D49" i="4"/>
  <c r="D49" i="3"/>
  <c r="C48" i="3"/>
  <c r="E48" i="3" s="1"/>
  <c r="I49" i="4"/>
  <c r="H48" i="4"/>
  <c r="J48" i="4" s="1"/>
  <c r="S49" i="4"/>
  <c r="R48" i="4"/>
  <c r="T48" i="4" s="1"/>
  <c r="X75" i="3"/>
  <c r="W74" i="3"/>
  <c r="Y74" i="3" s="1"/>
  <c r="Z51" i="5" l="1"/>
  <c r="AA51" i="5"/>
  <c r="AB51" i="5" s="1"/>
  <c r="S51" i="5"/>
  <c r="T51" i="5"/>
  <c r="U51" i="5" s="1"/>
  <c r="E51" i="5"/>
  <c r="F51" i="5"/>
  <c r="G51" i="5" s="1"/>
  <c r="AG53" i="5"/>
  <c r="AH53" i="5"/>
  <c r="AI53" i="5" s="1"/>
  <c r="L51" i="5"/>
  <c r="M51" i="5"/>
  <c r="N51" i="5" s="1"/>
  <c r="AF55" i="5"/>
  <c r="AE54" i="5"/>
  <c r="D53" i="5"/>
  <c r="C52" i="5"/>
  <c r="R53" i="5"/>
  <c r="Q52" i="5"/>
  <c r="K53" i="5"/>
  <c r="J52" i="5"/>
  <c r="Y53" i="5"/>
  <c r="X52" i="5"/>
  <c r="C49" i="4"/>
  <c r="E49" i="4" s="1"/>
  <c r="D50" i="4"/>
  <c r="H49" i="4"/>
  <c r="J49" i="4" s="1"/>
  <c r="I50" i="4"/>
  <c r="I51" i="3"/>
  <c r="H50" i="3"/>
  <c r="J50" i="3" s="1"/>
  <c r="X76" i="3"/>
  <c r="W75" i="3"/>
  <c r="Y75" i="3" s="1"/>
  <c r="N50" i="3"/>
  <c r="M49" i="3"/>
  <c r="O49" i="3" s="1"/>
  <c r="R49" i="4"/>
  <c r="T49" i="4" s="1"/>
  <c r="S50" i="4"/>
  <c r="D50" i="3"/>
  <c r="C49" i="3"/>
  <c r="E49" i="3" s="1"/>
  <c r="X51" i="4"/>
  <c r="W50" i="4"/>
  <c r="Y50" i="4" s="1"/>
  <c r="M48" i="4"/>
  <c r="O48" i="4" s="1"/>
  <c r="N49" i="4"/>
  <c r="S50" i="3"/>
  <c r="R49" i="3"/>
  <c r="T49" i="3" s="1"/>
  <c r="AG54" i="5" l="1"/>
  <c r="AH54" i="5"/>
  <c r="AI54" i="5" s="1"/>
  <c r="S52" i="5"/>
  <c r="T52" i="5"/>
  <c r="U52" i="5" s="1"/>
  <c r="L52" i="5"/>
  <c r="M52" i="5"/>
  <c r="N52" i="5" s="1"/>
  <c r="E52" i="5"/>
  <c r="F52" i="5"/>
  <c r="G52" i="5" s="1"/>
  <c r="Z52" i="5"/>
  <c r="AA52" i="5"/>
  <c r="AB52" i="5" s="1"/>
  <c r="K54" i="5"/>
  <c r="J53" i="5"/>
  <c r="D54" i="5"/>
  <c r="C53" i="5"/>
  <c r="Y54" i="5"/>
  <c r="X53" i="5"/>
  <c r="R54" i="5"/>
  <c r="Q53" i="5"/>
  <c r="AF56" i="5"/>
  <c r="AE55" i="5"/>
  <c r="W51" i="4"/>
  <c r="Y51" i="4" s="1"/>
  <c r="X52" i="4"/>
  <c r="X77" i="3"/>
  <c r="W76" i="3"/>
  <c r="Y76" i="3" s="1"/>
  <c r="S51" i="4"/>
  <c r="R50" i="4"/>
  <c r="T50" i="4" s="1"/>
  <c r="I51" i="4"/>
  <c r="H50" i="4"/>
  <c r="J50" i="4" s="1"/>
  <c r="S51" i="3"/>
  <c r="R50" i="3"/>
  <c r="T50" i="3" s="1"/>
  <c r="N50" i="4"/>
  <c r="M49" i="4"/>
  <c r="O49" i="4" s="1"/>
  <c r="D51" i="4"/>
  <c r="C50" i="4"/>
  <c r="E50" i="4" s="1"/>
  <c r="D51" i="3"/>
  <c r="C50" i="3"/>
  <c r="E50" i="3" s="1"/>
  <c r="N51" i="3"/>
  <c r="M50" i="3"/>
  <c r="O50" i="3" s="1"/>
  <c r="I52" i="3"/>
  <c r="H51" i="3"/>
  <c r="J51" i="3" s="1"/>
  <c r="AG55" i="5" l="1"/>
  <c r="AH55" i="5"/>
  <c r="AI55" i="5" s="1"/>
  <c r="Z53" i="5"/>
  <c r="AA53" i="5"/>
  <c r="AB53" i="5" s="1"/>
  <c r="L53" i="5"/>
  <c r="M53" i="5"/>
  <c r="N53" i="5" s="1"/>
  <c r="S53" i="5"/>
  <c r="T53" i="5"/>
  <c r="U53" i="5" s="1"/>
  <c r="E53" i="5"/>
  <c r="F53" i="5"/>
  <c r="G53" i="5" s="1"/>
  <c r="D55" i="5"/>
  <c r="C54" i="5"/>
  <c r="R55" i="5"/>
  <c r="Q54" i="5"/>
  <c r="AF57" i="5"/>
  <c r="AE56" i="5"/>
  <c r="Y55" i="5"/>
  <c r="X54" i="5"/>
  <c r="K55" i="5"/>
  <c r="J54" i="5"/>
  <c r="I53" i="3"/>
  <c r="H52" i="3"/>
  <c r="J52" i="3" s="1"/>
  <c r="N51" i="4"/>
  <c r="M50" i="4"/>
  <c r="O50" i="4" s="1"/>
  <c r="X78" i="3"/>
  <c r="W77" i="3"/>
  <c r="Y77" i="3" s="1"/>
  <c r="W52" i="4"/>
  <c r="Y52" i="4" s="1"/>
  <c r="X53" i="4"/>
  <c r="D52" i="3"/>
  <c r="C51" i="3"/>
  <c r="E51" i="3" s="1"/>
  <c r="I52" i="4"/>
  <c r="H51" i="4"/>
  <c r="J51" i="4" s="1"/>
  <c r="N52" i="3"/>
  <c r="M51" i="3"/>
  <c r="O51" i="3" s="1"/>
  <c r="D52" i="4"/>
  <c r="C51" i="4"/>
  <c r="E51" i="4" s="1"/>
  <c r="S52" i="3"/>
  <c r="R51" i="3"/>
  <c r="T51" i="3" s="1"/>
  <c r="S52" i="4"/>
  <c r="R51" i="4"/>
  <c r="T51" i="4" s="1"/>
  <c r="AG56" i="5" l="1"/>
  <c r="AH56" i="5"/>
  <c r="AI56" i="5" s="1"/>
  <c r="L54" i="5"/>
  <c r="M54" i="5"/>
  <c r="N54" i="5" s="1"/>
  <c r="E54" i="5"/>
  <c r="F54" i="5"/>
  <c r="G54" i="5" s="1"/>
  <c r="Z54" i="5"/>
  <c r="AA54" i="5"/>
  <c r="AB54" i="5" s="1"/>
  <c r="S54" i="5"/>
  <c r="T54" i="5"/>
  <c r="U54" i="5" s="1"/>
  <c r="R56" i="5"/>
  <c r="Q55" i="5"/>
  <c r="Y56" i="5"/>
  <c r="X55" i="5"/>
  <c r="K56" i="5"/>
  <c r="J55" i="5"/>
  <c r="AF58" i="5"/>
  <c r="AE57" i="5"/>
  <c r="D56" i="5"/>
  <c r="C55" i="5"/>
  <c r="R52" i="4"/>
  <c r="T52" i="4" s="1"/>
  <c r="S53" i="4"/>
  <c r="D53" i="4"/>
  <c r="C52" i="4"/>
  <c r="E52" i="4" s="1"/>
  <c r="H52" i="4"/>
  <c r="J52" i="4" s="1"/>
  <c r="I53" i="4"/>
  <c r="N52" i="4"/>
  <c r="M51" i="4"/>
  <c r="O51" i="4" s="1"/>
  <c r="S53" i="3"/>
  <c r="R52" i="3"/>
  <c r="T52" i="3" s="1"/>
  <c r="N53" i="3"/>
  <c r="M52" i="3"/>
  <c r="O52" i="3" s="1"/>
  <c r="D53" i="3"/>
  <c r="C52" i="3"/>
  <c r="E52" i="3" s="1"/>
  <c r="X79" i="3"/>
  <c r="W78" i="3"/>
  <c r="Y78" i="3" s="1"/>
  <c r="I54" i="3"/>
  <c r="H53" i="3"/>
  <c r="J53" i="3" s="1"/>
  <c r="X54" i="4"/>
  <c r="W53" i="4"/>
  <c r="Y53" i="4" s="1"/>
  <c r="L55" i="5" l="1"/>
  <c r="M55" i="5"/>
  <c r="N55" i="5" s="1"/>
  <c r="S55" i="5"/>
  <c r="T55" i="5"/>
  <c r="U55" i="5" s="1"/>
  <c r="E55" i="5"/>
  <c r="F55" i="5"/>
  <c r="G55" i="5" s="1"/>
  <c r="AG57" i="5"/>
  <c r="AH57" i="5"/>
  <c r="AI57" i="5" s="1"/>
  <c r="Z55" i="5"/>
  <c r="AA55" i="5"/>
  <c r="AB55" i="5" s="1"/>
  <c r="AF59" i="5"/>
  <c r="AE58" i="5"/>
  <c r="Y57" i="5"/>
  <c r="X56" i="5"/>
  <c r="D57" i="5"/>
  <c r="C56" i="5"/>
  <c r="K57" i="5"/>
  <c r="J56" i="5"/>
  <c r="R57" i="5"/>
  <c r="Q56" i="5"/>
  <c r="I54" i="4"/>
  <c r="H53" i="4"/>
  <c r="J53" i="4" s="1"/>
  <c r="S54" i="4"/>
  <c r="R53" i="4"/>
  <c r="T53" i="4" s="1"/>
  <c r="I55" i="3"/>
  <c r="H54" i="3"/>
  <c r="J54" i="3" s="1"/>
  <c r="D54" i="3"/>
  <c r="C53" i="3"/>
  <c r="E53" i="3" s="1"/>
  <c r="S54" i="3"/>
  <c r="R53" i="3"/>
  <c r="T53" i="3" s="1"/>
  <c r="X55" i="4"/>
  <c r="W54" i="4"/>
  <c r="Y54" i="4" s="1"/>
  <c r="X80" i="3"/>
  <c r="W79" i="3"/>
  <c r="Y79" i="3" s="1"/>
  <c r="N54" i="3"/>
  <c r="M53" i="3"/>
  <c r="O53" i="3" s="1"/>
  <c r="N53" i="4"/>
  <c r="M52" i="4"/>
  <c r="O52" i="4" s="1"/>
  <c r="C53" i="4"/>
  <c r="E53" i="4" s="1"/>
  <c r="D54" i="4"/>
  <c r="S56" i="5" l="1"/>
  <c r="T56" i="5"/>
  <c r="U56" i="5" s="1"/>
  <c r="AG58" i="5"/>
  <c r="AH58" i="5"/>
  <c r="AI58" i="5" s="1"/>
  <c r="L56" i="5"/>
  <c r="M56" i="5"/>
  <c r="N56" i="5" s="1"/>
  <c r="Z56" i="5"/>
  <c r="AA56" i="5"/>
  <c r="AB56" i="5" s="1"/>
  <c r="E56" i="5"/>
  <c r="F56" i="5"/>
  <c r="G56" i="5" s="1"/>
  <c r="K58" i="5"/>
  <c r="J57" i="5"/>
  <c r="Y58" i="5"/>
  <c r="X57" i="5"/>
  <c r="R58" i="5"/>
  <c r="Q57" i="5"/>
  <c r="D58" i="5"/>
  <c r="C57" i="5"/>
  <c r="AF60" i="5"/>
  <c r="AE59" i="5"/>
  <c r="N55" i="3"/>
  <c r="M54" i="3"/>
  <c r="O54" i="3" s="1"/>
  <c r="X56" i="4"/>
  <c r="W55" i="4"/>
  <c r="Y55" i="4" s="1"/>
  <c r="D55" i="3"/>
  <c r="C54" i="3"/>
  <c r="E54" i="3" s="1"/>
  <c r="S55" i="4"/>
  <c r="R54" i="4"/>
  <c r="T54" i="4" s="1"/>
  <c r="N54" i="4"/>
  <c r="M53" i="4"/>
  <c r="O53" i="4" s="1"/>
  <c r="X81" i="3"/>
  <c r="W80" i="3"/>
  <c r="Y80" i="3" s="1"/>
  <c r="S55" i="3"/>
  <c r="R54" i="3"/>
  <c r="T54" i="3" s="1"/>
  <c r="I56" i="3"/>
  <c r="H55" i="3"/>
  <c r="J55" i="3" s="1"/>
  <c r="I55" i="4"/>
  <c r="H54" i="4"/>
  <c r="J54" i="4" s="1"/>
  <c r="D55" i="4"/>
  <c r="C54" i="4"/>
  <c r="E54" i="4" s="1"/>
  <c r="AG59" i="5" l="1"/>
  <c r="AH59" i="5"/>
  <c r="AI59" i="5" s="1"/>
  <c r="L57" i="5"/>
  <c r="M57" i="5"/>
  <c r="N57" i="5" s="1"/>
  <c r="Z57" i="5"/>
  <c r="AA57" i="5"/>
  <c r="AB57" i="5" s="1"/>
  <c r="S57" i="5"/>
  <c r="T57" i="5"/>
  <c r="U57" i="5" s="1"/>
  <c r="E57" i="5"/>
  <c r="F57" i="5"/>
  <c r="G57" i="5" s="1"/>
  <c r="Y59" i="5"/>
  <c r="X58" i="5"/>
  <c r="D59" i="5"/>
  <c r="C58" i="5"/>
  <c r="AF61" i="5"/>
  <c r="AE60" i="5"/>
  <c r="R59" i="5"/>
  <c r="Q58" i="5"/>
  <c r="K59" i="5"/>
  <c r="J58" i="5"/>
  <c r="I56" i="4"/>
  <c r="H55" i="4"/>
  <c r="J55" i="4" s="1"/>
  <c r="S56" i="3"/>
  <c r="R55" i="3"/>
  <c r="T55" i="3" s="1"/>
  <c r="N55" i="4"/>
  <c r="M54" i="4"/>
  <c r="O54" i="4" s="1"/>
  <c r="D56" i="3"/>
  <c r="C55" i="3"/>
  <c r="E55" i="3" s="1"/>
  <c r="N56" i="3"/>
  <c r="M55" i="3"/>
  <c r="O55" i="3" s="1"/>
  <c r="D56" i="4"/>
  <c r="C55" i="4"/>
  <c r="E55" i="4" s="1"/>
  <c r="I57" i="3"/>
  <c r="H56" i="3"/>
  <c r="J56" i="3" s="1"/>
  <c r="X82" i="3"/>
  <c r="W81" i="3"/>
  <c r="Y81" i="3" s="1"/>
  <c r="S56" i="4"/>
  <c r="R55" i="4"/>
  <c r="T55" i="4" s="1"/>
  <c r="X57" i="4"/>
  <c r="W56" i="4"/>
  <c r="Y56" i="4" s="1"/>
  <c r="S58" i="5" l="1"/>
  <c r="T58" i="5"/>
  <c r="U58" i="5" s="1"/>
  <c r="L58" i="5"/>
  <c r="M58" i="5"/>
  <c r="N58" i="5" s="1"/>
  <c r="AG60" i="5"/>
  <c r="AH60" i="5"/>
  <c r="AI60" i="5" s="1"/>
  <c r="Z58" i="5"/>
  <c r="AA58" i="5"/>
  <c r="AB58" i="5" s="1"/>
  <c r="E58" i="5"/>
  <c r="F58" i="5"/>
  <c r="G58" i="5" s="1"/>
  <c r="D60" i="5"/>
  <c r="C59" i="5"/>
  <c r="R60" i="5"/>
  <c r="Q59" i="5"/>
  <c r="K60" i="5"/>
  <c r="J59" i="5"/>
  <c r="AF62" i="5"/>
  <c r="AE61" i="5"/>
  <c r="Y60" i="5"/>
  <c r="X59" i="5"/>
  <c r="X58" i="4"/>
  <c r="W57" i="4"/>
  <c r="Y57" i="4" s="1"/>
  <c r="X83" i="3"/>
  <c r="W82" i="3"/>
  <c r="Y82" i="3" s="1"/>
  <c r="C56" i="4"/>
  <c r="E56" i="4" s="1"/>
  <c r="D57" i="4"/>
  <c r="D57" i="3"/>
  <c r="C56" i="3"/>
  <c r="E56" i="3" s="1"/>
  <c r="S57" i="3"/>
  <c r="R56" i="3"/>
  <c r="T56" i="3" s="1"/>
  <c r="S57" i="4"/>
  <c r="R56" i="4"/>
  <c r="T56" i="4" s="1"/>
  <c r="I58" i="3"/>
  <c r="H57" i="3"/>
  <c r="J57" i="3" s="1"/>
  <c r="N57" i="3"/>
  <c r="M56" i="3"/>
  <c r="O56" i="3" s="1"/>
  <c r="N56" i="4"/>
  <c r="M55" i="4"/>
  <c r="O55" i="4" s="1"/>
  <c r="I57" i="4"/>
  <c r="H56" i="4"/>
  <c r="J56" i="4" s="1"/>
  <c r="L59" i="5" l="1"/>
  <c r="M59" i="5"/>
  <c r="N59" i="5" s="1"/>
  <c r="E59" i="5"/>
  <c r="F59" i="5"/>
  <c r="G59" i="5" s="1"/>
  <c r="AG61" i="5"/>
  <c r="AH61" i="5"/>
  <c r="AI61" i="5" s="1"/>
  <c r="S59" i="5"/>
  <c r="T59" i="5"/>
  <c r="U59" i="5" s="1"/>
  <c r="Z59" i="5"/>
  <c r="AA59" i="5"/>
  <c r="AB59" i="5" s="1"/>
  <c r="R61" i="5"/>
  <c r="Q60" i="5"/>
  <c r="AF63" i="5"/>
  <c r="AE62" i="5"/>
  <c r="Y61" i="5"/>
  <c r="X60" i="5"/>
  <c r="K61" i="5"/>
  <c r="J60" i="5"/>
  <c r="D61" i="5"/>
  <c r="C60" i="5"/>
  <c r="D58" i="4"/>
  <c r="C57" i="4"/>
  <c r="E57" i="4" s="1"/>
  <c r="M56" i="4"/>
  <c r="O56" i="4" s="1"/>
  <c r="N57" i="4"/>
  <c r="I59" i="3"/>
  <c r="H58" i="3"/>
  <c r="J58" i="3" s="1"/>
  <c r="S58" i="3"/>
  <c r="R57" i="3"/>
  <c r="T57" i="3" s="1"/>
  <c r="X59" i="4"/>
  <c r="W58" i="4"/>
  <c r="Y58" i="4" s="1"/>
  <c r="I58" i="4"/>
  <c r="H57" i="4"/>
  <c r="J57" i="4" s="1"/>
  <c r="N58" i="3"/>
  <c r="M57" i="3"/>
  <c r="O57" i="3" s="1"/>
  <c r="R57" i="4"/>
  <c r="T57" i="4" s="1"/>
  <c r="S58" i="4"/>
  <c r="D58" i="3"/>
  <c r="C57" i="3"/>
  <c r="E57" i="3" s="1"/>
  <c r="X84" i="3"/>
  <c r="W83" i="3"/>
  <c r="Y83" i="3" s="1"/>
  <c r="E60" i="5" l="1"/>
  <c r="F60" i="5"/>
  <c r="G60" i="5" s="1"/>
  <c r="Z60" i="5"/>
  <c r="AA60" i="5"/>
  <c r="AB60" i="5" s="1"/>
  <c r="S60" i="5"/>
  <c r="T60" i="5"/>
  <c r="U60" i="5" s="1"/>
  <c r="AG62" i="5"/>
  <c r="AH62" i="5"/>
  <c r="AI62" i="5" s="1"/>
  <c r="L60" i="5"/>
  <c r="M60" i="5"/>
  <c r="N60" i="5" s="1"/>
  <c r="AF64" i="5"/>
  <c r="AE63" i="5"/>
  <c r="K62" i="5"/>
  <c r="J61" i="5"/>
  <c r="D62" i="5"/>
  <c r="C61" i="5"/>
  <c r="Y62" i="5"/>
  <c r="X61" i="5"/>
  <c r="R62" i="5"/>
  <c r="Q61" i="5"/>
  <c r="X85" i="3"/>
  <c r="W84" i="3"/>
  <c r="Y84" i="3" s="1"/>
  <c r="I59" i="4"/>
  <c r="H58" i="4"/>
  <c r="J58" i="4" s="1"/>
  <c r="S59" i="3"/>
  <c r="R58" i="3"/>
  <c r="T58" i="3" s="1"/>
  <c r="D59" i="3"/>
  <c r="C58" i="3"/>
  <c r="E58" i="3" s="1"/>
  <c r="N59" i="3"/>
  <c r="M58" i="3"/>
  <c r="O58" i="3" s="1"/>
  <c r="W59" i="4"/>
  <c r="Y59" i="4" s="1"/>
  <c r="X60" i="4"/>
  <c r="I60" i="3"/>
  <c r="H59" i="3"/>
  <c r="J59" i="3" s="1"/>
  <c r="D59" i="4"/>
  <c r="C58" i="4"/>
  <c r="E58" i="4" s="1"/>
  <c r="S59" i="4"/>
  <c r="R58" i="4"/>
  <c r="T58" i="4" s="1"/>
  <c r="N58" i="4"/>
  <c r="M57" i="4"/>
  <c r="O57" i="4" s="1"/>
  <c r="E61" i="5" l="1"/>
  <c r="F61" i="5"/>
  <c r="G61" i="5" s="1"/>
  <c r="AG63" i="5"/>
  <c r="AH63" i="5"/>
  <c r="AI63" i="5" s="1"/>
  <c r="Z61" i="5"/>
  <c r="AA61" i="5"/>
  <c r="AB61" i="5" s="1"/>
  <c r="L61" i="5"/>
  <c r="M61" i="5"/>
  <c r="N61" i="5" s="1"/>
  <c r="S61" i="5"/>
  <c r="T61" i="5"/>
  <c r="U61" i="5" s="1"/>
  <c r="K63" i="5"/>
  <c r="J62" i="5"/>
  <c r="Y63" i="5"/>
  <c r="X62" i="5"/>
  <c r="R63" i="5"/>
  <c r="Q62" i="5"/>
  <c r="D63" i="5"/>
  <c r="C62" i="5"/>
  <c r="AE64" i="5"/>
  <c r="AF65" i="5"/>
  <c r="S60" i="4"/>
  <c r="R59" i="4"/>
  <c r="T59" i="4" s="1"/>
  <c r="I61" i="3"/>
  <c r="H60" i="3"/>
  <c r="J60" i="3" s="1"/>
  <c r="N60" i="3"/>
  <c r="M59" i="3"/>
  <c r="O59" i="3" s="1"/>
  <c r="S60" i="3"/>
  <c r="R59" i="3"/>
  <c r="T59" i="3" s="1"/>
  <c r="X86" i="3"/>
  <c r="W85" i="3"/>
  <c r="Y85" i="3" s="1"/>
  <c r="X61" i="4"/>
  <c r="W60" i="4"/>
  <c r="Y60" i="4" s="1"/>
  <c r="N59" i="4"/>
  <c r="M58" i="4"/>
  <c r="O58" i="4" s="1"/>
  <c r="D60" i="4"/>
  <c r="C59" i="4"/>
  <c r="E59" i="4" s="1"/>
  <c r="D60" i="3"/>
  <c r="C59" i="3"/>
  <c r="E59" i="3" s="1"/>
  <c r="I60" i="4"/>
  <c r="H59" i="4"/>
  <c r="J59" i="4" s="1"/>
  <c r="L62" i="5" l="1"/>
  <c r="M62" i="5"/>
  <c r="N62" i="5" s="1"/>
  <c r="AG64" i="5"/>
  <c r="AH64" i="5"/>
  <c r="AI64" i="5" s="1"/>
  <c r="E62" i="5"/>
  <c r="F62" i="5"/>
  <c r="G62" i="5" s="1"/>
  <c r="Z62" i="5"/>
  <c r="AA62" i="5"/>
  <c r="AB62" i="5" s="1"/>
  <c r="S62" i="5"/>
  <c r="T62" i="5"/>
  <c r="U62" i="5" s="1"/>
  <c r="D64" i="5"/>
  <c r="C63" i="5"/>
  <c r="AE65" i="5"/>
  <c r="AF66" i="5"/>
  <c r="Y64" i="5"/>
  <c r="X63" i="5"/>
  <c r="Q63" i="5"/>
  <c r="R64" i="5"/>
  <c r="K64" i="5"/>
  <c r="J63" i="5"/>
  <c r="H60" i="4"/>
  <c r="J60" i="4" s="1"/>
  <c r="I61" i="4"/>
  <c r="D61" i="4"/>
  <c r="C60" i="4"/>
  <c r="E60" i="4" s="1"/>
  <c r="X62" i="4"/>
  <c r="W61" i="4"/>
  <c r="Y61" i="4" s="1"/>
  <c r="S61" i="3"/>
  <c r="R60" i="3"/>
  <c r="T60" i="3" s="1"/>
  <c r="I62" i="3"/>
  <c r="H61" i="3"/>
  <c r="J61" i="3" s="1"/>
  <c r="D61" i="3"/>
  <c r="C60" i="3"/>
  <c r="E60" i="3" s="1"/>
  <c r="N60" i="4"/>
  <c r="M59" i="4"/>
  <c r="O59" i="4" s="1"/>
  <c r="X87" i="3"/>
  <c r="W86" i="3"/>
  <c r="Y86" i="3" s="1"/>
  <c r="N61" i="3"/>
  <c r="M60" i="3"/>
  <c r="O60" i="3" s="1"/>
  <c r="R60" i="4"/>
  <c r="T60" i="4" s="1"/>
  <c r="S61" i="4"/>
  <c r="Z63" i="5" l="1"/>
  <c r="AA63" i="5"/>
  <c r="AB63" i="5" s="1"/>
  <c r="E63" i="5"/>
  <c r="F63" i="5"/>
  <c r="G63" i="5" s="1"/>
  <c r="L63" i="5"/>
  <c r="M63" i="5"/>
  <c r="N63" i="5" s="1"/>
  <c r="S63" i="5"/>
  <c r="T63" i="5"/>
  <c r="U63" i="5" s="1"/>
  <c r="AG65" i="5"/>
  <c r="AH65" i="5"/>
  <c r="AI65" i="5" s="1"/>
  <c r="AE66" i="5"/>
  <c r="AF67" i="5"/>
  <c r="Q64" i="5"/>
  <c r="R65" i="5"/>
  <c r="J64" i="5"/>
  <c r="K65" i="5"/>
  <c r="X64" i="5"/>
  <c r="Y65" i="5"/>
  <c r="D65" i="5"/>
  <c r="C64" i="5"/>
  <c r="I62" i="4"/>
  <c r="H61" i="4"/>
  <c r="J61" i="4" s="1"/>
  <c r="N62" i="3"/>
  <c r="M61" i="3"/>
  <c r="O61" i="3" s="1"/>
  <c r="N61" i="4"/>
  <c r="M60" i="4"/>
  <c r="O60" i="4" s="1"/>
  <c r="I63" i="3"/>
  <c r="H62" i="3"/>
  <c r="J62" i="3" s="1"/>
  <c r="R61" i="4"/>
  <c r="T61" i="4" s="1"/>
  <c r="S62" i="4"/>
  <c r="X88" i="3"/>
  <c r="W87" i="3"/>
  <c r="Y87" i="3" s="1"/>
  <c r="D62" i="3"/>
  <c r="C61" i="3"/>
  <c r="E61" i="3" s="1"/>
  <c r="S62" i="3"/>
  <c r="R61" i="3"/>
  <c r="T61" i="3" s="1"/>
  <c r="C61" i="4"/>
  <c r="E61" i="4" s="1"/>
  <c r="D62" i="4"/>
  <c r="X63" i="4"/>
  <c r="W62" i="4"/>
  <c r="Y62" i="4" s="1"/>
  <c r="L64" i="5" l="1"/>
  <c r="M64" i="5"/>
  <c r="N64" i="5" s="1"/>
  <c r="E64" i="5"/>
  <c r="F64" i="5"/>
  <c r="G64" i="5" s="1"/>
  <c r="AG66" i="5"/>
  <c r="AH66" i="5"/>
  <c r="AI66" i="5" s="1"/>
  <c r="Z64" i="5"/>
  <c r="AA64" i="5"/>
  <c r="AB64" i="5" s="1"/>
  <c r="S64" i="5"/>
  <c r="T64" i="5"/>
  <c r="U64" i="5" s="1"/>
  <c r="X65" i="5"/>
  <c r="Y66" i="5"/>
  <c r="Q65" i="5"/>
  <c r="R66" i="5"/>
  <c r="J65" i="5"/>
  <c r="K66" i="5"/>
  <c r="AE67" i="5"/>
  <c r="AF68" i="5"/>
  <c r="C65" i="5"/>
  <c r="D66" i="5"/>
  <c r="X64" i="4"/>
  <c r="W63" i="4"/>
  <c r="Y63" i="4" s="1"/>
  <c r="I64" i="3"/>
  <c r="H63" i="3"/>
  <c r="J63" i="3" s="1"/>
  <c r="D63" i="4"/>
  <c r="C62" i="4"/>
  <c r="E62" i="4" s="1"/>
  <c r="S63" i="4"/>
  <c r="R62" i="4"/>
  <c r="T62" i="4" s="1"/>
  <c r="S63" i="3"/>
  <c r="R62" i="3"/>
  <c r="T62" i="3" s="1"/>
  <c r="X89" i="3"/>
  <c r="W88" i="3"/>
  <c r="Y88" i="3" s="1"/>
  <c r="N63" i="3"/>
  <c r="M62" i="3"/>
  <c r="O62" i="3" s="1"/>
  <c r="D63" i="3"/>
  <c r="C62" i="3"/>
  <c r="E62" i="3" s="1"/>
  <c r="N62" i="4"/>
  <c r="M61" i="4"/>
  <c r="O61" i="4" s="1"/>
  <c r="I63" i="4"/>
  <c r="H62" i="4"/>
  <c r="J62" i="4" s="1"/>
  <c r="E65" i="5" l="1"/>
  <c r="F65" i="5"/>
  <c r="G65" i="5" s="1"/>
  <c r="Z65" i="5"/>
  <c r="AA65" i="5"/>
  <c r="AB65" i="5" s="1"/>
  <c r="L65" i="5"/>
  <c r="M65" i="5"/>
  <c r="N65" i="5" s="1"/>
  <c r="AG67" i="5"/>
  <c r="AH67" i="5"/>
  <c r="AI67" i="5" s="1"/>
  <c r="S65" i="5"/>
  <c r="T65" i="5"/>
  <c r="U65" i="5" s="1"/>
  <c r="AE68" i="5"/>
  <c r="AF69" i="5"/>
  <c r="C66" i="5"/>
  <c r="D67" i="5"/>
  <c r="J66" i="5"/>
  <c r="K67" i="5"/>
  <c r="X66" i="5"/>
  <c r="Y67" i="5"/>
  <c r="Q66" i="5"/>
  <c r="R67" i="5"/>
  <c r="I64" i="4"/>
  <c r="H63" i="4"/>
  <c r="J63" i="4" s="1"/>
  <c r="D64" i="3"/>
  <c r="C63" i="3"/>
  <c r="E63" i="3" s="1"/>
  <c r="X90" i="3"/>
  <c r="W89" i="3"/>
  <c r="Y89" i="3" s="1"/>
  <c r="S64" i="4"/>
  <c r="R63" i="4"/>
  <c r="T63" i="4" s="1"/>
  <c r="I65" i="3"/>
  <c r="H64" i="3"/>
  <c r="J64" i="3" s="1"/>
  <c r="N63" i="4"/>
  <c r="M62" i="4"/>
  <c r="O62" i="4" s="1"/>
  <c r="N64" i="3"/>
  <c r="M63" i="3"/>
  <c r="O63" i="3" s="1"/>
  <c r="S64" i="3"/>
  <c r="R63" i="3"/>
  <c r="T63" i="3" s="1"/>
  <c r="D64" i="4"/>
  <c r="C63" i="4"/>
  <c r="E63" i="4" s="1"/>
  <c r="X65" i="4"/>
  <c r="W64" i="4"/>
  <c r="Y64" i="4" s="1"/>
  <c r="L66" i="5" l="1"/>
  <c r="M66" i="5"/>
  <c r="N66" i="5" s="1"/>
  <c r="AG68" i="5"/>
  <c r="AH68" i="5"/>
  <c r="AI68" i="5" s="1"/>
  <c r="S66" i="5"/>
  <c r="T66" i="5"/>
  <c r="U66" i="5" s="1"/>
  <c r="Z66" i="5"/>
  <c r="AA66" i="5"/>
  <c r="AB66" i="5" s="1"/>
  <c r="E66" i="5"/>
  <c r="F66" i="5"/>
  <c r="G66" i="5" s="1"/>
  <c r="J67" i="5"/>
  <c r="K68" i="5"/>
  <c r="X67" i="5"/>
  <c r="Y68" i="5"/>
  <c r="C67" i="5"/>
  <c r="D68" i="5"/>
  <c r="Q67" i="5"/>
  <c r="R68" i="5"/>
  <c r="AE69" i="5"/>
  <c r="AF70" i="5"/>
  <c r="D65" i="3"/>
  <c r="C64" i="3"/>
  <c r="E64" i="3" s="1"/>
  <c r="N64" i="4"/>
  <c r="M63" i="4"/>
  <c r="O63" i="4" s="1"/>
  <c r="X66" i="4"/>
  <c r="W65" i="4"/>
  <c r="Y65" i="4" s="1"/>
  <c r="S65" i="3"/>
  <c r="R64" i="3"/>
  <c r="T64" i="3" s="1"/>
  <c r="S65" i="4"/>
  <c r="R64" i="4"/>
  <c r="T64" i="4" s="1"/>
  <c r="C64" i="4"/>
  <c r="E64" i="4" s="1"/>
  <c r="D65" i="4"/>
  <c r="N65" i="3"/>
  <c r="M64" i="3"/>
  <c r="O64" i="3" s="1"/>
  <c r="I66" i="3"/>
  <c r="H65" i="3"/>
  <c r="J65" i="3" s="1"/>
  <c r="X91" i="3"/>
  <c r="W90" i="3"/>
  <c r="Y90" i="3" s="1"/>
  <c r="I65" i="4"/>
  <c r="H64" i="4"/>
  <c r="J64" i="4" s="1"/>
  <c r="AG69" i="5" l="1"/>
  <c r="AH69" i="5"/>
  <c r="AI69" i="5" s="1"/>
  <c r="E67" i="5"/>
  <c r="F67" i="5"/>
  <c r="G67" i="5" s="1"/>
  <c r="L67" i="5"/>
  <c r="M67" i="5"/>
  <c r="N67" i="5" s="1"/>
  <c r="S67" i="5"/>
  <c r="T67" i="5"/>
  <c r="U67" i="5" s="1"/>
  <c r="Z67" i="5"/>
  <c r="AA67" i="5"/>
  <c r="AB67" i="5" s="1"/>
  <c r="J68" i="5"/>
  <c r="K69" i="5"/>
  <c r="Q68" i="5"/>
  <c r="R69" i="5"/>
  <c r="X68" i="5"/>
  <c r="Y69" i="5"/>
  <c r="AE70" i="5"/>
  <c r="AF71" i="5"/>
  <c r="C68" i="5"/>
  <c r="D69" i="5"/>
  <c r="H65" i="4"/>
  <c r="J65" i="4" s="1"/>
  <c r="I66" i="4"/>
  <c r="S66" i="3"/>
  <c r="R65" i="3"/>
  <c r="T65" i="3" s="1"/>
  <c r="D66" i="4"/>
  <c r="C65" i="4"/>
  <c r="E65" i="4" s="1"/>
  <c r="I67" i="3"/>
  <c r="H66" i="3"/>
  <c r="J66" i="3" s="1"/>
  <c r="M64" i="4"/>
  <c r="O64" i="4" s="1"/>
  <c r="N65" i="4"/>
  <c r="X92" i="3"/>
  <c r="W91" i="3"/>
  <c r="Y91" i="3" s="1"/>
  <c r="N66" i="3"/>
  <c r="M65" i="3"/>
  <c r="O65" i="3" s="1"/>
  <c r="S66" i="4"/>
  <c r="R65" i="4"/>
  <c r="T65" i="4" s="1"/>
  <c r="X67" i="4"/>
  <c r="W66" i="4"/>
  <c r="Y66" i="4" s="1"/>
  <c r="D66" i="3"/>
  <c r="C65" i="3"/>
  <c r="E65" i="3" s="1"/>
  <c r="E68" i="5" l="1"/>
  <c r="F68" i="5"/>
  <c r="G68" i="5" s="1"/>
  <c r="L68" i="5"/>
  <c r="M68" i="5"/>
  <c r="N68" i="5" s="1"/>
  <c r="Z68" i="5"/>
  <c r="AA68" i="5"/>
  <c r="AB68" i="5" s="1"/>
  <c r="AG70" i="5"/>
  <c r="AH70" i="5"/>
  <c r="AI70" i="5" s="1"/>
  <c r="S68" i="5"/>
  <c r="T68" i="5"/>
  <c r="U68" i="5" s="1"/>
  <c r="X69" i="5"/>
  <c r="Y70" i="5"/>
  <c r="J69" i="5"/>
  <c r="K70" i="5"/>
  <c r="AE71" i="5"/>
  <c r="AF72" i="5"/>
  <c r="Q69" i="5"/>
  <c r="R70" i="5"/>
  <c r="C69" i="5"/>
  <c r="D70" i="5"/>
  <c r="D67" i="3"/>
  <c r="C66" i="3"/>
  <c r="E66" i="3" s="1"/>
  <c r="X93" i="3"/>
  <c r="W92" i="3"/>
  <c r="Y92" i="3" s="1"/>
  <c r="M65" i="4"/>
  <c r="O65" i="4" s="1"/>
  <c r="N66" i="4"/>
  <c r="I67" i="4"/>
  <c r="H66" i="4"/>
  <c r="J66" i="4" s="1"/>
  <c r="S67" i="4"/>
  <c r="R66" i="4"/>
  <c r="T66" i="4" s="1"/>
  <c r="I68" i="3"/>
  <c r="H67" i="3"/>
  <c r="J67" i="3" s="1"/>
  <c r="S67" i="3"/>
  <c r="R66" i="3"/>
  <c r="T66" i="3" s="1"/>
  <c r="W67" i="4"/>
  <c r="Y67" i="4" s="1"/>
  <c r="X68" i="4"/>
  <c r="N67" i="3"/>
  <c r="M66" i="3"/>
  <c r="O66" i="3" s="1"/>
  <c r="D67" i="4"/>
  <c r="C66" i="4"/>
  <c r="E66" i="4" s="1"/>
  <c r="AG71" i="5" l="1"/>
  <c r="AH71" i="5"/>
  <c r="AI71" i="5" s="1"/>
  <c r="Z69" i="5"/>
  <c r="AA69" i="5"/>
  <c r="AB69" i="5" s="1"/>
  <c r="E69" i="5"/>
  <c r="F69" i="5"/>
  <c r="G69" i="5" s="1"/>
  <c r="S69" i="5"/>
  <c r="T69" i="5"/>
  <c r="U69" i="5" s="1"/>
  <c r="L69" i="5"/>
  <c r="M69" i="5"/>
  <c r="N69" i="5" s="1"/>
  <c r="J70" i="5"/>
  <c r="K71" i="5"/>
  <c r="C70" i="5"/>
  <c r="D71" i="5"/>
  <c r="X70" i="5"/>
  <c r="Y71" i="5"/>
  <c r="Q70" i="5"/>
  <c r="R71" i="5"/>
  <c r="AE72" i="5"/>
  <c r="AF73" i="5"/>
  <c r="D68" i="4"/>
  <c r="C67" i="4"/>
  <c r="E67" i="4" s="1"/>
  <c r="I69" i="3"/>
  <c r="H68" i="3"/>
  <c r="J68" i="3" s="1"/>
  <c r="X94" i="3"/>
  <c r="W93" i="3"/>
  <c r="Y93" i="3" s="1"/>
  <c r="X69" i="4"/>
  <c r="W68" i="4"/>
  <c r="Y68" i="4" s="1"/>
  <c r="I68" i="4"/>
  <c r="H67" i="4"/>
  <c r="J67" i="4" s="1"/>
  <c r="N67" i="4"/>
  <c r="M66" i="4"/>
  <c r="O66" i="4" s="1"/>
  <c r="N68" i="3"/>
  <c r="M67" i="3"/>
  <c r="O67" i="3" s="1"/>
  <c r="S68" i="3"/>
  <c r="R67" i="3"/>
  <c r="T67" i="3" s="1"/>
  <c r="S68" i="4"/>
  <c r="R67" i="4"/>
  <c r="T67" i="4" s="1"/>
  <c r="D68" i="3"/>
  <c r="C67" i="3"/>
  <c r="E67" i="3" s="1"/>
  <c r="L70" i="5" l="1"/>
  <c r="M70" i="5"/>
  <c r="N70" i="5" s="1"/>
  <c r="AG72" i="5"/>
  <c r="AH72" i="5"/>
  <c r="AI72" i="5" s="1"/>
  <c r="Z70" i="5"/>
  <c r="AA70" i="5"/>
  <c r="AB70" i="5" s="1"/>
  <c r="S70" i="5"/>
  <c r="T70" i="5"/>
  <c r="U70" i="5" s="1"/>
  <c r="E70" i="5"/>
  <c r="F70" i="5"/>
  <c r="G70" i="5" s="1"/>
  <c r="C71" i="5"/>
  <c r="D72" i="5"/>
  <c r="AE73" i="5"/>
  <c r="AF74" i="5"/>
  <c r="X71" i="5"/>
  <c r="Y72" i="5"/>
  <c r="J71" i="5"/>
  <c r="K72" i="5"/>
  <c r="Q71" i="5"/>
  <c r="R72" i="5"/>
  <c r="D69" i="3"/>
  <c r="C68" i="3"/>
  <c r="E68" i="3" s="1"/>
  <c r="S69" i="3"/>
  <c r="R68" i="3"/>
  <c r="T68" i="3" s="1"/>
  <c r="N68" i="4"/>
  <c r="M67" i="4"/>
  <c r="O67" i="4" s="1"/>
  <c r="X70" i="4"/>
  <c r="W69" i="4"/>
  <c r="Y69" i="4" s="1"/>
  <c r="I70" i="3"/>
  <c r="H69" i="3"/>
  <c r="J69" i="3" s="1"/>
  <c r="R68" i="4"/>
  <c r="T68" i="4" s="1"/>
  <c r="S69" i="4"/>
  <c r="N69" i="3"/>
  <c r="M68" i="3"/>
  <c r="O68" i="3" s="1"/>
  <c r="H68" i="4"/>
  <c r="J68" i="4" s="1"/>
  <c r="I69" i="4"/>
  <c r="X95" i="3"/>
  <c r="W94" i="3"/>
  <c r="Y94" i="3" s="1"/>
  <c r="D69" i="4"/>
  <c r="C68" i="4"/>
  <c r="E68" i="4" s="1"/>
  <c r="S71" i="5" l="1"/>
  <c r="T71" i="5"/>
  <c r="U71" i="5" s="1"/>
  <c r="E71" i="5"/>
  <c r="F71" i="5"/>
  <c r="G71" i="5" s="1"/>
  <c r="Z71" i="5"/>
  <c r="AA71" i="5"/>
  <c r="AB71" i="5" s="1"/>
  <c r="L71" i="5"/>
  <c r="M71" i="5"/>
  <c r="N71" i="5" s="1"/>
  <c r="AG73" i="5"/>
  <c r="AH73" i="5"/>
  <c r="AI73" i="5" s="1"/>
  <c r="AE74" i="5"/>
  <c r="AF75" i="5"/>
  <c r="Q72" i="5"/>
  <c r="R73" i="5"/>
  <c r="C72" i="5"/>
  <c r="D73" i="5"/>
  <c r="J72" i="5"/>
  <c r="K73" i="5"/>
  <c r="X72" i="5"/>
  <c r="Y73" i="5"/>
  <c r="I70" i="4"/>
  <c r="H69" i="4"/>
  <c r="J69" i="4" s="1"/>
  <c r="S70" i="4"/>
  <c r="R69" i="4"/>
  <c r="T69" i="4" s="1"/>
  <c r="D70" i="4"/>
  <c r="C69" i="4"/>
  <c r="E69" i="4" s="1"/>
  <c r="S70" i="3"/>
  <c r="R69" i="3"/>
  <c r="T69" i="3" s="1"/>
  <c r="W70" i="4"/>
  <c r="Y70" i="4" s="1"/>
  <c r="X71" i="4"/>
  <c r="X96" i="3"/>
  <c r="W95" i="3"/>
  <c r="Y95" i="3" s="1"/>
  <c r="N70" i="3"/>
  <c r="M69" i="3"/>
  <c r="O69" i="3" s="1"/>
  <c r="I71" i="3"/>
  <c r="H70" i="3"/>
  <c r="J70" i="3" s="1"/>
  <c r="N69" i="4"/>
  <c r="M68" i="4"/>
  <c r="O68" i="4" s="1"/>
  <c r="D70" i="3"/>
  <c r="C69" i="3"/>
  <c r="E69" i="3" s="1"/>
  <c r="AG74" i="5" l="1"/>
  <c r="AH74" i="5"/>
  <c r="AI74" i="5" s="1"/>
  <c r="E72" i="5"/>
  <c r="F72" i="5"/>
  <c r="G72" i="5" s="1"/>
  <c r="Z72" i="5"/>
  <c r="AA72" i="5"/>
  <c r="AB72" i="5" s="1"/>
  <c r="L72" i="5"/>
  <c r="M72" i="5"/>
  <c r="N72" i="5" s="1"/>
  <c r="S72" i="5"/>
  <c r="T72" i="5"/>
  <c r="U72" i="5" s="1"/>
  <c r="Q73" i="5"/>
  <c r="R74" i="5"/>
  <c r="X73" i="5"/>
  <c r="Y74" i="5"/>
  <c r="AE75" i="5"/>
  <c r="AF76" i="5"/>
  <c r="J73" i="5"/>
  <c r="K74" i="5"/>
  <c r="C73" i="5"/>
  <c r="D74" i="5"/>
  <c r="D71" i="3"/>
  <c r="C70" i="3"/>
  <c r="E70" i="3" s="1"/>
  <c r="I72" i="3"/>
  <c r="H71" i="3"/>
  <c r="J71" i="3" s="1"/>
  <c r="X97" i="3"/>
  <c r="W96" i="3"/>
  <c r="Y96" i="3" s="1"/>
  <c r="S71" i="3"/>
  <c r="R70" i="3"/>
  <c r="T70" i="3" s="1"/>
  <c r="S71" i="4"/>
  <c r="R70" i="4"/>
  <c r="T70" i="4" s="1"/>
  <c r="X72" i="4"/>
  <c r="W71" i="4"/>
  <c r="Y71" i="4" s="1"/>
  <c r="N70" i="4"/>
  <c r="M69" i="4"/>
  <c r="O69" i="4" s="1"/>
  <c r="N71" i="3"/>
  <c r="M70" i="3"/>
  <c r="O70" i="3" s="1"/>
  <c r="C70" i="4"/>
  <c r="E70" i="4" s="1"/>
  <c r="D71" i="4"/>
  <c r="H70" i="4"/>
  <c r="J70" i="4" s="1"/>
  <c r="I71" i="4"/>
  <c r="S73" i="5" l="1"/>
  <c r="T73" i="5"/>
  <c r="U73" i="5" s="1"/>
  <c r="AG75" i="5"/>
  <c r="AH75" i="5"/>
  <c r="AI75" i="5" s="1"/>
  <c r="E73" i="5"/>
  <c r="F73" i="5"/>
  <c r="G73" i="5" s="1"/>
  <c r="L73" i="5"/>
  <c r="M73" i="5"/>
  <c r="N73" i="5" s="1"/>
  <c r="Z73" i="5"/>
  <c r="AA73" i="5"/>
  <c r="AB73" i="5" s="1"/>
  <c r="X74" i="5"/>
  <c r="Y75" i="5"/>
  <c r="AE76" i="5"/>
  <c r="AF77" i="5"/>
  <c r="J74" i="5"/>
  <c r="K75" i="5"/>
  <c r="C74" i="5"/>
  <c r="D75" i="5"/>
  <c r="Q74" i="5"/>
  <c r="R75" i="5"/>
  <c r="I72" i="4"/>
  <c r="H71" i="4"/>
  <c r="J71" i="4" s="1"/>
  <c r="X73" i="4"/>
  <c r="W72" i="4"/>
  <c r="Y72" i="4" s="1"/>
  <c r="I73" i="3"/>
  <c r="H72" i="3"/>
  <c r="J72" i="3" s="1"/>
  <c r="N72" i="3"/>
  <c r="M71" i="3"/>
  <c r="O71" i="3" s="1"/>
  <c r="S72" i="3"/>
  <c r="R71" i="3"/>
  <c r="T71" i="3" s="1"/>
  <c r="C71" i="4"/>
  <c r="E71" i="4" s="1"/>
  <c r="D72" i="4"/>
  <c r="M70" i="4"/>
  <c r="O70" i="4" s="1"/>
  <c r="N71" i="4"/>
  <c r="S72" i="4"/>
  <c r="R71" i="4"/>
  <c r="T71" i="4" s="1"/>
  <c r="X98" i="3"/>
  <c r="W97" i="3"/>
  <c r="Y97" i="3" s="1"/>
  <c r="D72" i="3"/>
  <c r="C71" i="3"/>
  <c r="E71" i="3" s="1"/>
  <c r="L74" i="5" l="1"/>
  <c r="M74" i="5"/>
  <c r="N74" i="5" s="1"/>
  <c r="Z74" i="5"/>
  <c r="AA74" i="5"/>
  <c r="AB74" i="5" s="1"/>
  <c r="S74" i="5"/>
  <c r="T74" i="5"/>
  <c r="U74" i="5" s="1"/>
  <c r="E74" i="5"/>
  <c r="F74" i="5"/>
  <c r="G74" i="5" s="1"/>
  <c r="AG76" i="5"/>
  <c r="AH76" i="5"/>
  <c r="AI76" i="5" s="1"/>
  <c r="AF78" i="5"/>
  <c r="AE77" i="5"/>
  <c r="J75" i="5"/>
  <c r="K76" i="5"/>
  <c r="X75" i="5"/>
  <c r="Y76" i="5"/>
  <c r="C75" i="5"/>
  <c r="D76" i="5"/>
  <c r="Q75" i="5"/>
  <c r="R76" i="5"/>
  <c r="C72" i="4"/>
  <c r="E72" i="4" s="1"/>
  <c r="D73" i="4"/>
  <c r="D73" i="3"/>
  <c r="C72" i="3"/>
  <c r="E72" i="3" s="1"/>
  <c r="N73" i="3"/>
  <c r="M72" i="3"/>
  <c r="O72" i="3" s="1"/>
  <c r="X74" i="4"/>
  <c r="W73" i="4"/>
  <c r="Y73" i="4" s="1"/>
  <c r="M71" i="4"/>
  <c r="O71" i="4" s="1"/>
  <c r="N72" i="4"/>
  <c r="S73" i="4"/>
  <c r="R72" i="4"/>
  <c r="T72" i="4" s="1"/>
  <c r="X99" i="3"/>
  <c r="W98" i="3"/>
  <c r="Y98" i="3" s="1"/>
  <c r="S73" i="3"/>
  <c r="R72" i="3"/>
  <c r="T72" i="3" s="1"/>
  <c r="I74" i="3"/>
  <c r="H73" i="3"/>
  <c r="J73" i="3" s="1"/>
  <c r="I73" i="4"/>
  <c r="H72" i="4"/>
  <c r="J72" i="4" s="1"/>
  <c r="AG77" i="5" l="1"/>
  <c r="AH77" i="5"/>
  <c r="AI77" i="5" s="1"/>
  <c r="S75" i="5"/>
  <c r="T75" i="5"/>
  <c r="U75" i="5" s="1"/>
  <c r="Z75" i="5"/>
  <c r="AA75" i="5"/>
  <c r="AB75" i="5" s="1"/>
  <c r="E75" i="5"/>
  <c r="F75" i="5"/>
  <c r="G75" i="5" s="1"/>
  <c r="L75" i="5"/>
  <c r="M75" i="5"/>
  <c r="N75" i="5" s="1"/>
  <c r="C76" i="5"/>
  <c r="D77" i="5"/>
  <c r="Q76" i="5"/>
  <c r="R77" i="5"/>
  <c r="J76" i="5"/>
  <c r="K77" i="5"/>
  <c r="X76" i="5"/>
  <c r="Y77" i="5"/>
  <c r="AF79" i="5"/>
  <c r="AE78" i="5"/>
  <c r="S74" i="3"/>
  <c r="R73" i="3"/>
  <c r="T73" i="3" s="1"/>
  <c r="I74" i="4"/>
  <c r="H73" i="4"/>
  <c r="J73" i="4" s="1"/>
  <c r="S74" i="4"/>
  <c r="R73" i="4"/>
  <c r="T73" i="4" s="1"/>
  <c r="W74" i="4"/>
  <c r="Y74" i="4" s="1"/>
  <c r="X75" i="4"/>
  <c r="D74" i="3"/>
  <c r="C73" i="3"/>
  <c r="E73" i="3" s="1"/>
  <c r="M72" i="4"/>
  <c r="O72" i="4" s="1"/>
  <c r="N73" i="4"/>
  <c r="D74" i="4"/>
  <c r="C73" i="4"/>
  <c r="E73" i="4" s="1"/>
  <c r="I75" i="3"/>
  <c r="H74" i="3"/>
  <c r="J74" i="3" s="1"/>
  <c r="X100" i="3"/>
  <c r="W99" i="3"/>
  <c r="Y99" i="3" s="1"/>
  <c r="N74" i="3"/>
  <c r="M73" i="3"/>
  <c r="O73" i="3" s="1"/>
  <c r="AG78" i="5" l="1"/>
  <c r="AH78" i="5"/>
  <c r="AI78" i="5" s="1"/>
  <c r="E76" i="5"/>
  <c r="F76" i="5"/>
  <c r="G76" i="5" s="1"/>
  <c r="L76" i="5"/>
  <c r="M76" i="5"/>
  <c r="N76" i="5" s="1"/>
  <c r="Z76" i="5"/>
  <c r="AA76" i="5"/>
  <c r="AB76" i="5" s="1"/>
  <c r="S76" i="5"/>
  <c r="T76" i="5"/>
  <c r="U76" i="5" s="1"/>
  <c r="X77" i="5"/>
  <c r="Y78" i="5"/>
  <c r="C77" i="5"/>
  <c r="D78" i="5"/>
  <c r="Q77" i="5"/>
  <c r="R78" i="5"/>
  <c r="J77" i="5"/>
  <c r="K78" i="5"/>
  <c r="AF80" i="5"/>
  <c r="AE79" i="5"/>
  <c r="N74" i="4"/>
  <c r="M73" i="4"/>
  <c r="O73" i="4" s="1"/>
  <c r="W75" i="4"/>
  <c r="Y75" i="4" s="1"/>
  <c r="X76" i="4"/>
  <c r="N75" i="3"/>
  <c r="M74" i="3"/>
  <c r="O74" i="3" s="1"/>
  <c r="I76" i="3"/>
  <c r="H75" i="3"/>
  <c r="J75" i="3" s="1"/>
  <c r="I75" i="4"/>
  <c r="H74" i="4"/>
  <c r="J74" i="4" s="1"/>
  <c r="X101" i="3"/>
  <c r="W100" i="3"/>
  <c r="Y100" i="3" s="1"/>
  <c r="D75" i="4"/>
  <c r="C74" i="4"/>
  <c r="E74" i="4" s="1"/>
  <c r="D75" i="3"/>
  <c r="C74" i="3"/>
  <c r="E74" i="3" s="1"/>
  <c r="S75" i="4"/>
  <c r="R74" i="4"/>
  <c r="T74" i="4" s="1"/>
  <c r="S75" i="3"/>
  <c r="R74" i="3"/>
  <c r="T74" i="3" s="1"/>
  <c r="S77" i="5" l="1"/>
  <c r="T77" i="5"/>
  <c r="U77" i="5" s="1"/>
  <c r="Z77" i="5"/>
  <c r="AA77" i="5"/>
  <c r="AB77" i="5" s="1"/>
  <c r="AG79" i="5"/>
  <c r="AH79" i="5"/>
  <c r="AI79" i="5" s="1"/>
  <c r="L77" i="5"/>
  <c r="M77" i="5"/>
  <c r="N77" i="5" s="1"/>
  <c r="E77" i="5"/>
  <c r="F77" i="5"/>
  <c r="G77" i="5" s="1"/>
  <c r="K79" i="5"/>
  <c r="J78" i="5"/>
  <c r="Y79" i="5"/>
  <c r="X78" i="5"/>
  <c r="D79" i="5"/>
  <c r="C78" i="5"/>
  <c r="R79" i="5"/>
  <c r="Q78" i="5"/>
  <c r="AF81" i="5"/>
  <c r="AE80" i="5"/>
  <c r="X77" i="4"/>
  <c r="W76" i="4"/>
  <c r="Y76" i="4" s="1"/>
  <c r="S76" i="3"/>
  <c r="R75" i="3"/>
  <c r="T75" i="3" s="1"/>
  <c r="D76" i="3"/>
  <c r="C75" i="3"/>
  <c r="E75" i="3" s="1"/>
  <c r="X102" i="3"/>
  <c r="W101" i="3"/>
  <c r="Y101" i="3" s="1"/>
  <c r="I77" i="3"/>
  <c r="H76" i="3"/>
  <c r="J76" i="3" s="1"/>
  <c r="R75" i="4"/>
  <c r="T75" i="4" s="1"/>
  <c r="S76" i="4"/>
  <c r="D76" i="4"/>
  <c r="C75" i="4"/>
  <c r="E75" i="4" s="1"/>
  <c r="H75" i="4"/>
  <c r="J75" i="4" s="1"/>
  <c r="I76" i="4"/>
  <c r="N76" i="3"/>
  <c r="M75" i="3"/>
  <c r="O75" i="3" s="1"/>
  <c r="N75" i="4"/>
  <c r="M74" i="4"/>
  <c r="O74" i="4" s="1"/>
  <c r="AG80" i="5" l="1"/>
  <c r="AH80" i="5"/>
  <c r="AI80" i="5" s="1"/>
  <c r="S78" i="5"/>
  <c r="T78" i="5"/>
  <c r="U78" i="5" s="1"/>
  <c r="Z78" i="5"/>
  <c r="AA78" i="5"/>
  <c r="AB78" i="5" s="1"/>
  <c r="E78" i="5"/>
  <c r="F78" i="5"/>
  <c r="G78" i="5" s="1"/>
  <c r="L78" i="5"/>
  <c r="M78" i="5"/>
  <c r="N78" i="5" s="1"/>
  <c r="Y80" i="5"/>
  <c r="X79" i="5"/>
  <c r="R80" i="5"/>
  <c r="Q79" i="5"/>
  <c r="AF82" i="5"/>
  <c r="AE81" i="5"/>
  <c r="D80" i="5"/>
  <c r="C79" i="5"/>
  <c r="K80" i="5"/>
  <c r="J79" i="5"/>
  <c r="R76" i="4"/>
  <c r="T76" i="4" s="1"/>
  <c r="S77" i="4"/>
  <c r="X103" i="3"/>
  <c r="W102" i="3"/>
  <c r="Y102" i="3" s="1"/>
  <c r="H76" i="4"/>
  <c r="J76" i="4" s="1"/>
  <c r="I77" i="4"/>
  <c r="N76" i="4"/>
  <c r="M75" i="4"/>
  <c r="O75" i="4" s="1"/>
  <c r="S77" i="3"/>
  <c r="R76" i="3"/>
  <c r="T76" i="3" s="1"/>
  <c r="N77" i="3"/>
  <c r="M76" i="3"/>
  <c r="O76" i="3" s="1"/>
  <c r="D77" i="4"/>
  <c r="C76" i="4"/>
  <c r="E76" i="4" s="1"/>
  <c r="I78" i="3"/>
  <c r="H77" i="3"/>
  <c r="J77" i="3" s="1"/>
  <c r="D77" i="3"/>
  <c r="C76" i="3"/>
  <c r="E76" i="3" s="1"/>
  <c r="X78" i="4"/>
  <c r="W77" i="4"/>
  <c r="Y77" i="4" s="1"/>
  <c r="Z79" i="5" l="1"/>
  <c r="AA79" i="5"/>
  <c r="AB79" i="5" s="1"/>
  <c r="AG81" i="5"/>
  <c r="AH81" i="5"/>
  <c r="AI81" i="5" s="1"/>
  <c r="E79" i="5"/>
  <c r="F79" i="5"/>
  <c r="G79" i="5" s="1"/>
  <c r="S79" i="5"/>
  <c r="T79" i="5"/>
  <c r="U79" i="5" s="1"/>
  <c r="L79" i="5"/>
  <c r="M79" i="5"/>
  <c r="N79" i="5" s="1"/>
  <c r="D81" i="5"/>
  <c r="C80" i="5"/>
  <c r="R81" i="5"/>
  <c r="Q80" i="5"/>
  <c r="K81" i="5"/>
  <c r="J80" i="5"/>
  <c r="AF83" i="5"/>
  <c r="AE82" i="5"/>
  <c r="Y81" i="5"/>
  <c r="X80" i="5"/>
  <c r="I79" i="3"/>
  <c r="H78" i="3"/>
  <c r="J78" i="3" s="1"/>
  <c r="N77" i="4"/>
  <c r="M76" i="4"/>
  <c r="O76" i="4" s="1"/>
  <c r="I78" i="4"/>
  <c r="H77" i="4"/>
  <c r="J77" i="4" s="1"/>
  <c r="X79" i="4"/>
  <c r="W78" i="4"/>
  <c r="Y78" i="4" s="1"/>
  <c r="N78" i="3"/>
  <c r="M77" i="3"/>
  <c r="O77" i="3" s="1"/>
  <c r="X104" i="3"/>
  <c r="W103" i="3"/>
  <c r="Y103" i="3" s="1"/>
  <c r="S78" i="4"/>
  <c r="R77" i="4"/>
  <c r="T77" i="4" s="1"/>
  <c r="D78" i="3"/>
  <c r="C77" i="3"/>
  <c r="E77" i="3" s="1"/>
  <c r="D78" i="4"/>
  <c r="C77" i="4"/>
  <c r="E77" i="4" s="1"/>
  <c r="S78" i="3"/>
  <c r="R77" i="3"/>
  <c r="T77" i="3" s="1"/>
  <c r="L80" i="5" l="1"/>
  <c r="M80" i="5"/>
  <c r="N80" i="5" s="1"/>
  <c r="E80" i="5"/>
  <c r="F80" i="5"/>
  <c r="G80" i="5" s="1"/>
  <c r="AG82" i="5"/>
  <c r="AH82" i="5"/>
  <c r="AI82" i="5" s="1"/>
  <c r="S80" i="5"/>
  <c r="T80" i="5"/>
  <c r="U80" i="5" s="1"/>
  <c r="Z80" i="5"/>
  <c r="AA80" i="5"/>
  <c r="AB80" i="5" s="1"/>
  <c r="AF84" i="5"/>
  <c r="AE83" i="5"/>
  <c r="R82" i="5"/>
  <c r="Q81" i="5"/>
  <c r="Y82" i="5"/>
  <c r="X81" i="5"/>
  <c r="K82" i="5"/>
  <c r="J81" i="5"/>
  <c r="D82" i="5"/>
  <c r="C81" i="5"/>
  <c r="D79" i="4"/>
  <c r="C78" i="4"/>
  <c r="E78" i="4" s="1"/>
  <c r="S79" i="3"/>
  <c r="R78" i="3"/>
  <c r="T78" i="3" s="1"/>
  <c r="D79" i="3"/>
  <c r="C78" i="3"/>
  <c r="E78" i="3" s="1"/>
  <c r="X105" i="3"/>
  <c r="W104" i="3"/>
  <c r="Y104" i="3" s="1"/>
  <c r="X80" i="4"/>
  <c r="W79" i="4"/>
  <c r="Y79" i="4" s="1"/>
  <c r="N78" i="4"/>
  <c r="M77" i="4"/>
  <c r="O77" i="4" s="1"/>
  <c r="S79" i="4"/>
  <c r="R78" i="4"/>
  <c r="T78" i="4" s="1"/>
  <c r="N79" i="3"/>
  <c r="M78" i="3"/>
  <c r="O78" i="3" s="1"/>
  <c r="I79" i="4"/>
  <c r="H78" i="4"/>
  <c r="J78" i="4" s="1"/>
  <c r="I80" i="3"/>
  <c r="H79" i="3"/>
  <c r="J79" i="3" s="1"/>
  <c r="E81" i="5" l="1"/>
  <c r="F81" i="5"/>
  <c r="G81" i="5" s="1"/>
  <c r="L81" i="5"/>
  <c r="M81" i="5"/>
  <c r="N81" i="5" s="1"/>
  <c r="S81" i="5"/>
  <c r="T81" i="5"/>
  <c r="U81" i="5" s="1"/>
  <c r="Z81" i="5"/>
  <c r="AA81" i="5"/>
  <c r="AB81" i="5" s="1"/>
  <c r="AG83" i="5"/>
  <c r="AH83" i="5"/>
  <c r="AI83" i="5" s="1"/>
  <c r="R83" i="5"/>
  <c r="Q82" i="5"/>
  <c r="K83" i="5"/>
  <c r="J82" i="5"/>
  <c r="D83" i="5"/>
  <c r="C82" i="5"/>
  <c r="Y83" i="5"/>
  <c r="X82" i="5"/>
  <c r="AF85" i="5"/>
  <c r="AE84" i="5"/>
  <c r="I81" i="3"/>
  <c r="H80" i="3"/>
  <c r="J80" i="3" s="1"/>
  <c r="N80" i="3"/>
  <c r="M79" i="3"/>
  <c r="O79" i="3" s="1"/>
  <c r="N79" i="4"/>
  <c r="M78" i="4"/>
  <c r="O78" i="4" s="1"/>
  <c r="X106" i="3"/>
  <c r="W105" i="3"/>
  <c r="Y105" i="3" s="1"/>
  <c r="S80" i="3"/>
  <c r="R79" i="3"/>
  <c r="T79" i="3" s="1"/>
  <c r="I80" i="4"/>
  <c r="H79" i="4"/>
  <c r="J79" i="4" s="1"/>
  <c r="S80" i="4"/>
  <c r="R79" i="4"/>
  <c r="T79" i="4" s="1"/>
  <c r="X81" i="4"/>
  <c r="W80" i="4"/>
  <c r="Y80" i="4" s="1"/>
  <c r="D80" i="3"/>
  <c r="C79" i="3"/>
  <c r="E79" i="3" s="1"/>
  <c r="C79" i="4"/>
  <c r="E79" i="4" s="1"/>
  <c r="D80" i="4"/>
  <c r="AG84" i="5" l="1"/>
  <c r="AH84" i="5"/>
  <c r="AI84" i="5" s="1"/>
  <c r="Z82" i="5"/>
  <c r="AA82" i="5"/>
  <c r="AB82" i="5" s="1"/>
  <c r="L82" i="5"/>
  <c r="M82" i="5"/>
  <c r="N82" i="5" s="1"/>
  <c r="E82" i="5"/>
  <c r="F82" i="5"/>
  <c r="G82" i="5" s="1"/>
  <c r="S82" i="5"/>
  <c r="T82" i="5"/>
  <c r="U82" i="5" s="1"/>
  <c r="Y84" i="5"/>
  <c r="X83" i="5"/>
  <c r="K84" i="5"/>
  <c r="J83" i="5"/>
  <c r="AF86" i="5"/>
  <c r="AE85" i="5"/>
  <c r="D84" i="5"/>
  <c r="C83" i="5"/>
  <c r="R84" i="5"/>
  <c r="Q83" i="5"/>
  <c r="N81" i="3"/>
  <c r="M80" i="3"/>
  <c r="O80" i="3" s="1"/>
  <c r="I81" i="4"/>
  <c r="H80" i="4"/>
  <c r="J80" i="4" s="1"/>
  <c r="C80" i="4"/>
  <c r="E80" i="4" s="1"/>
  <c r="D81" i="4"/>
  <c r="X82" i="4"/>
  <c r="W81" i="4"/>
  <c r="Y81" i="4" s="1"/>
  <c r="X107" i="3"/>
  <c r="W106" i="3"/>
  <c r="Y106" i="3" s="1"/>
  <c r="D81" i="3"/>
  <c r="C80" i="3"/>
  <c r="E80" i="3" s="1"/>
  <c r="S81" i="4"/>
  <c r="R80" i="4"/>
  <c r="T80" i="4" s="1"/>
  <c r="S81" i="3"/>
  <c r="R80" i="3"/>
  <c r="T80" i="3" s="1"/>
  <c r="M79" i="4"/>
  <c r="O79" i="4" s="1"/>
  <c r="N80" i="4"/>
  <c r="I82" i="3"/>
  <c r="H81" i="3"/>
  <c r="J81" i="3" s="1"/>
  <c r="AG85" i="5" l="1"/>
  <c r="AH85" i="5"/>
  <c r="AI85" i="5" s="1"/>
  <c r="Z83" i="5"/>
  <c r="AA83" i="5"/>
  <c r="AB83" i="5" s="1"/>
  <c r="E83" i="5"/>
  <c r="F83" i="5"/>
  <c r="G83" i="5" s="1"/>
  <c r="L83" i="5"/>
  <c r="M83" i="5"/>
  <c r="N83" i="5" s="1"/>
  <c r="S83" i="5"/>
  <c r="T83" i="5"/>
  <c r="U83" i="5" s="1"/>
  <c r="K85" i="5"/>
  <c r="J84" i="5"/>
  <c r="D85" i="5"/>
  <c r="C84" i="5"/>
  <c r="R85" i="5"/>
  <c r="Q84" i="5"/>
  <c r="AF87" i="5"/>
  <c r="AE86" i="5"/>
  <c r="Y85" i="5"/>
  <c r="X84" i="5"/>
  <c r="S82" i="3"/>
  <c r="R81" i="3"/>
  <c r="T81" i="3" s="1"/>
  <c r="I83" i="3"/>
  <c r="H82" i="3"/>
  <c r="J82" i="3" s="1"/>
  <c r="W82" i="4"/>
  <c r="Y82" i="4" s="1"/>
  <c r="X83" i="4"/>
  <c r="M80" i="4"/>
  <c r="O80" i="4" s="1"/>
  <c r="N81" i="4"/>
  <c r="D82" i="3"/>
  <c r="C81" i="3"/>
  <c r="E81" i="3" s="1"/>
  <c r="I82" i="4"/>
  <c r="H81" i="4"/>
  <c r="J81" i="4" s="1"/>
  <c r="D82" i="4"/>
  <c r="C81" i="4"/>
  <c r="E81" i="4" s="1"/>
  <c r="S82" i="4"/>
  <c r="R81" i="4"/>
  <c r="T81" i="4" s="1"/>
  <c r="X108" i="3"/>
  <c r="W107" i="3"/>
  <c r="Y107" i="3" s="1"/>
  <c r="N82" i="3"/>
  <c r="M81" i="3"/>
  <c r="O81" i="3" s="1"/>
  <c r="S84" i="5" l="1"/>
  <c r="T84" i="5"/>
  <c r="U84" i="5" s="1"/>
  <c r="L84" i="5"/>
  <c r="M84" i="5"/>
  <c r="N84" i="5" s="1"/>
  <c r="AG86" i="5"/>
  <c r="AH86" i="5"/>
  <c r="AI86" i="5" s="1"/>
  <c r="E84" i="5"/>
  <c r="F84" i="5"/>
  <c r="G84" i="5" s="1"/>
  <c r="Z84" i="5"/>
  <c r="AA84" i="5"/>
  <c r="AB84" i="5" s="1"/>
  <c r="D86" i="5"/>
  <c r="C85" i="5"/>
  <c r="AF88" i="5"/>
  <c r="AE87" i="5"/>
  <c r="Y86" i="5"/>
  <c r="X85" i="5"/>
  <c r="R86" i="5"/>
  <c r="Q85" i="5"/>
  <c r="K86" i="5"/>
  <c r="J85" i="5"/>
  <c r="S83" i="4"/>
  <c r="R82" i="4"/>
  <c r="T82" i="4" s="1"/>
  <c r="I83" i="4"/>
  <c r="H82" i="4"/>
  <c r="J82" i="4" s="1"/>
  <c r="I84" i="3"/>
  <c r="H83" i="3"/>
  <c r="J83" i="3" s="1"/>
  <c r="W83" i="4"/>
  <c r="Y83" i="4" s="1"/>
  <c r="X84" i="4"/>
  <c r="N82" i="4"/>
  <c r="M81" i="4"/>
  <c r="O81" i="4" s="1"/>
  <c r="N83" i="3"/>
  <c r="M82" i="3"/>
  <c r="O82" i="3" s="1"/>
  <c r="X109" i="3"/>
  <c r="W108" i="3"/>
  <c r="Y108" i="3" s="1"/>
  <c r="D83" i="4"/>
  <c r="C82" i="4"/>
  <c r="E82" i="4" s="1"/>
  <c r="D83" i="3"/>
  <c r="C82" i="3"/>
  <c r="E82" i="3" s="1"/>
  <c r="S83" i="3"/>
  <c r="R82" i="3"/>
  <c r="T82" i="3" s="1"/>
  <c r="L85" i="5" l="1"/>
  <c r="M85" i="5"/>
  <c r="N85" i="5" s="1"/>
  <c r="E85" i="5"/>
  <c r="F85" i="5"/>
  <c r="G85" i="5" s="1"/>
  <c r="S85" i="5"/>
  <c r="T85" i="5"/>
  <c r="U85" i="5" s="1"/>
  <c r="AG87" i="5"/>
  <c r="AH87" i="5"/>
  <c r="AI87" i="5" s="1"/>
  <c r="Z85" i="5"/>
  <c r="AA85" i="5"/>
  <c r="AB85" i="5" s="1"/>
  <c r="R87" i="5"/>
  <c r="Q86" i="5"/>
  <c r="AF89" i="5"/>
  <c r="AE88" i="5"/>
  <c r="K87" i="5"/>
  <c r="J86" i="5"/>
  <c r="Y87" i="5"/>
  <c r="X86" i="5"/>
  <c r="D87" i="5"/>
  <c r="C86" i="5"/>
  <c r="X85" i="4"/>
  <c r="W84" i="4"/>
  <c r="Y84" i="4" s="1"/>
  <c r="S84" i="3"/>
  <c r="R83" i="3"/>
  <c r="T83" i="3" s="1"/>
  <c r="N84" i="3"/>
  <c r="M83" i="3"/>
  <c r="O83" i="3" s="1"/>
  <c r="D84" i="4"/>
  <c r="C83" i="4"/>
  <c r="E83" i="4" s="1"/>
  <c r="H83" i="4"/>
  <c r="J83" i="4" s="1"/>
  <c r="I84" i="4"/>
  <c r="D84" i="3"/>
  <c r="C83" i="3"/>
  <c r="E83" i="3" s="1"/>
  <c r="X110" i="3"/>
  <c r="W109" i="3"/>
  <c r="Y109" i="3" s="1"/>
  <c r="N83" i="4"/>
  <c r="M82" i="4"/>
  <c r="O82" i="4" s="1"/>
  <c r="I85" i="3"/>
  <c r="H84" i="3"/>
  <c r="J84" i="3" s="1"/>
  <c r="R83" i="4"/>
  <c r="T83" i="4" s="1"/>
  <c r="S84" i="4"/>
  <c r="E86" i="5" l="1"/>
  <c r="F86" i="5"/>
  <c r="G86" i="5" s="1"/>
  <c r="L86" i="5"/>
  <c r="M86" i="5"/>
  <c r="N86" i="5" s="1"/>
  <c r="Z86" i="5"/>
  <c r="AA86" i="5"/>
  <c r="AB86" i="5" s="1"/>
  <c r="AG88" i="5"/>
  <c r="AH88" i="5"/>
  <c r="AI88" i="5" s="1"/>
  <c r="S86" i="5"/>
  <c r="T86" i="5"/>
  <c r="U86" i="5" s="1"/>
  <c r="Y88" i="5"/>
  <c r="X87" i="5"/>
  <c r="AF90" i="5"/>
  <c r="AE89" i="5"/>
  <c r="D88" i="5"/>
  <c r="C87" i="5"/>
  <c r="K88" i="5"/>
  <c r="J87" i="5"/>
  <c r="R88" i="5"/>
  <c r="Q87" i="5"/>
  <c r="R84" i="4"/>
  <c r="T84" i="4" s="1"/>
  <c r="S85" i="4"/>
  <c r="N84" i="4"/>
  <c r="M83" i="4"/>
  <c r="O83" i="4" s="1"/>
  <c r="D85" i="4"/>
  <c r="C84" i="4"/>
  <c r="E84" i="4" s="1"/>
  <c r="H84" i="4"/>
  <c r="J84" i="4" s="1"/>
  <c r="I85" i="4"/>
  <c r="D85" i="3"/>
  <c r="C84" i="3"/>
  <c r="E84" i="3" s="1"/>
  <c r="S85" i="3"/>
  <c r="R84" i="3"/>
  <c r="T84" i="3" s="1"/>
  <c r="I86" i="3"/>
  <c r="H85" i="3"/>
  <c r="J85" i="3" s="1"/>
  <c r="X111" i="3"/>
  <c r="W110" i="3"/>
  <c r="Y110" i="3" s="1"/>
  <c r="N85" i="3"/>
  <c r="M84" i="3"/>
  <c r="O84" i="3" s="1"/>
  <c r="X86" i="4"/>
  <c r="W85" i="4"/>
  <c r="Y85" i="4" s="1"/>
  <c r="S87" i="5" l="1"/>
  <c r="T87" i="5"/>
  <c r="U87" i="5" s="1"/>
  <c r="Z87" i="5"/>
  <c r="AA87" i="5"/>
  <c r="AB87" i="5" s="1"/>
  <c r="E87" i="5"/>
  <c r="F87" i="5"/>
  <c r="G87" i="5" s="1"/>
  <c r="L87" i="5"/>
  <c r="M87" i="5"/>
  <c r="N87" i="5" s="1"/>
  <c r="AG89" i="5"/>
  <c r="AH89" i="5"/>
  <c r="AI89" i="5" s="1"/>
  <c r="AF91" i="5"/>
  <c r="AE90" i="5"/>
  <c r="K89" i="5"/>
  <c r="J88" i="5"/>
  <c r="R89" i="5"/>
  <c r="Q88" i="5"/>
  <c r="D89" i="5"/>
  <c r="C88" i="5"/>
  <c r="Y89" i="5"/>
  <c r="X88" i="5"/>
  <c r="I86" i="4"/>
  <c r="H85" i="4"/>
  <c r="J85" i="4" s="1"/>
  <c r="X87" i="4"/>
  <c r="W86" i="4"/>
  <c r="Y86" i="4" s="1"/>
  <c r="S86" i="3"/>
  <c r="R85" i="3"/>
  <c r="T85" i="3" s="1"/>
  <c r="X112" i="3"/>
  <c r="W111" i="3"/>
  <c r="Y111" i="3" s="1"/>
  <c r="N85" i="4"/>
  <c r="M84" i="4"/>
  <c r="O84" i="4" s="1"/>
  <c r="S86" i="4"/>
  <c r="R85" i="4"/>
  <c r="T85" i="4" s="1"/>
  <c r="N86" i="3"/>
  <c r="M85" i="3"/>
  <c r="O85" i="3" s="1"/>
  <c r="I87" i="3"/>
  <c r="H86" i="3"/>
  <c r="J86" i="3" s="1"/>
  <c r="D86" i="3"/>
  <c r="C85" i="3"/>
  <c r="E85" i="3" s="1"/>
  <c r="D86" i="4"/>
  <c r="C85" i="4"/>
  <c r="E85" i="4" s="1"/>
  <c r="AG90" i="5" l="1"/>
  <c r="AH90" i="5"/>
  <c r="AI90" i="5" s="1"/>
  <c r="S88" i="5"/>
  <c r="T88" i="5"/>
  <c r="U88" i="5" s="1"/>
  <c r="E88" i="5"/>
  <c r="F88" i="5"/>
  <c r="G88" i="5" s="1"/>
  <c r="L88" i="5"/>
  <c r="M88" i="5"/>
  <c r="N88" i="5" s="1"/>
  <c r="Z88" i="5"/>
  <c r="AA88" i="5"/>
  <c r="AB88" i="5" s="1"/>
  <c r="J89" i="5"/>
  <c r="K90" i="5"/>
  <c r="D90" i="5"/>
  <c r="C89" i="5"/>
  <c r="Y90" i="5"/>
  <c r="X89" i="5"/>
  <c r="Q89" i="5"/>
  <c r="R90" i="5"/>
  <c r="AF92" i="5"/>
  <c r="AE91" i="5"/>
  <c r="D87" i="4"/>
  <c r="C86" i="4"/>
  <c r="E86" i="4" s="1"/>
  <c r="S87" i="4"/>
  <c r="R86" i="4"/>
  <c r="T86" i="4" s="1"/>
  <c r="X88" i="4"/>
  <c r="W87" i="4"/>
  <c r="Y87" i="4" s="1"/>
  <c r="I88" i="3"/>
  <c r="H87" i="3"/>
  <c r="J87" i="3" s="1"/>
  <c r="X113" i="3"/>
  <c r="W112" i="3"/>
  <c r="Y112" i="3" s="1"/>
  <c r="D87" i="3"/>
  <c r="C86" i="3"/>
  <c r="E86" i="3" s="1"/>
  <c r="N87" i="3"/>
  <c r="M86" i="3"/>
  <c r="O86" i="3" s="1"/>
  <c r="N86" i="4"/>
  <c r="M85" i="4"/>
  <c r="O85" i="4" s="1"/>
  <c r="S87" i="3"/>
  <c r="R86" i="3"/>
  <c r="T86" i="3" s="1"/>
  <c r="I87" i="4"/>
  <c r="H86" i="4"/>
  <c r="J86" i="4" s="1"/>
  <c r="Z89" i="5" l="1"/>
  <c r="AA89" i="5"/>
  <c r="AB89" i="5" s="1"/>
  <c r="L89" i="5"/>
  <c r="M89" i="5"/>
  <c r="N89" i="5" s="1"/>
  <c r="AG91" i="5"/>
  <c r="AH91" i="5"/>
  <c r="AI91" i="5" s="1"/>
  <c r="E89" i="5"/>
  <c r="F89" i="5"/>
  <c r="G89" i="5" s="1"/>
  <c r="S89" i="5"/>
  <c r="T89" i="5"/>
  <c r="U89" i="5" s="1"/>
  <c r="R91" i="5"/>
  <c r="Q90" i="5"/>
  <c r="K91" i="5"/>
  <c r="J90" i="5"/>
  <c r="C90" i="5"/>
  <c r="D91" i="5"/>
  <c r="AF93" i="5"/>
  <c r="AE92" i="5"/>
  <c r="Y91" i="5"/>
  <c r="X90" i="5"/>
  <c r="N87" i="4"/>
  <c r="M86" i="4"/>
  <c r="O86" i="4" s="1"/>
  <c r="I89" i="3"/>
  <c r="H88" i="3"/>
  <c r="J88" i="3" s="1"/>
  <c r="I88" i="4"/>
  <c r="H87" i="4"/>
  <c r="J87" i="4" s="1"/>
  <c r="D88" i="3"/>
  <c r="C87" i="3"/>
  <c r="E87" i="3" s="1"/>
  <c r="S88" i="4"/>
  <c r="R87" i="4"/>
  <c r="T87" i="4" s="1"/>
  <c r="S88" i="3"/>
  <c r="R87" i="3"/>
  <c r="T87" i="3" s="1"/>
  <c r="N88" i="3"/>
  <c r="M87" i="3"/>
  <c r="O87" i="3" s="1"/>
  <c r="X114" i="3"/>
  <c r="W113" i="3"/>
  <c r="Y113" i="3" s="1"/>
  <c r="X89" i="4"/>
  <c r="W88" i="4"/>
  <c r="Y88" i="4" s="1"/>
  <c r="C87" i="4"/>
  <c r="E87" i="4" s="1"/>
  <c r="D88" i="4"/>
  <c r="Z90" i="5" l="1"/>
  <c r="AA90" i="5"/>
  <c r="AB90" i="5" s="1"/>
  <c r="S90" i="5"/>
  <c r="T90" i="5"/>
  <c r="U90" i="5" s="1"/>
  <c r="E90" i="5"/>
  <c r="F90" i="5"/>
  <c r="G90" i="5" s="1"/>
  <c r="AG92" i="5"/>
  <c r="AH92" i="5"/>
  <c r="AI92" i="5" s="1"/>
  <c r="L90" i="5"/>
  <c r="M90" i="5"/>
  <c r="N90" i="5" s="1"/>
  <c r="K92" i="5"/>
  <c r="J91" i="5"/>
  <c r="AF94" i="5"/>
  <c r="AE93" i="5"/>
  <c r="C91" i="5"/>
  <c r="D92" i="5"/>
  <c r="X91" i="5"/>
  <c r="Y92" i="5"/>
  <c r="R92" i="5"/>
  <c r="Q91" i="5"/>
  <c r="C88" i="4"/>
  <c r="E88" i="4" s="1"/>
  <c r="D89" i="4"/>
  <c r="X115" i="3"/>
  <c r="W114" i="3"/>
  <c r="Y114" i="3" s="1"/>
  <c r="S89" i="3"/>
  <c r="R88" i="3"/>
  <c r="T88" i="3" s="1"/>
  <c r="I90" i="3"/>
  <c r="H89" i="3"/>
  <c r="J89" i="3" s="1"/>
  <c r="D89" i="3"/>
  <c r="C88" i="3"/>
  <c r="E88" i="3" s="1"/>
  <c r="X90" i="4"/>
  <c r="W89" i="4"/>
  <c r="Y89" i="4" s="1"/>
  <c r="N89" i="3"/>
  <c r="M88" i="3"/>
  <c r="O88" i="3" s="1"/>
  <c r="S89" i="4"/>
  <c r="R88" i="4"/>
  <c r="T88" i="4" s="1"/>
  <c r="I89" i="4"/>
  <c r="H88" i="4"/>
  <c r="J88" i="4" s="1"/>
  <c r="M87" i="4"/>
  <c r="O87" i="4" s="1"/>
  <c r="N88" i="4"/>
  <c r="S91" i="5" l="1"/>
  <c r="T91" i="5"/>
  <c r="U91" i="5" s="1"/>
  <c r="L91" i="5"/>
  <c r="M91" i="5"/>
  <c r="N91" i="5" s="1"/>
  <c r="E91" i="5"/>
  <c r="F91" i="5"/>
  <c r="G91" i="5" s="1"/>
  <c r="AG93" i="5"/>
  <c r="AH93" i="5"/>
  <c r="AI93" i="5" s="1"/>
  <c r="Z91" i="5"/>
  <c r="AA91" i="5"/>
  <c r="AB91" i="5" s="1"/>
  <c r="X92" i="5"/>
  <c r="Y93" i="5"/>
  <c r="AE94" i="5"/>
  <c r="AF95" i="5"/>
  <c r="D93" i="5"/>
  <c r="C92" i="5"/>
  <c r="R93" i="5"/>
  <c r="Q92" i="5"/>
  <c r="K93" i="5"/>
  <c r="J92" i="5"/>
  <c r="M88" i="4"/>
  <c r="O88" i="4" s="1"/>
  <c r="N89" i="4"/>
  <c r="S90" i="4"/>
  <c r="R89" i="4"/>
  <c r="T89" i="4" s="1"/>
  <c r="W90" i="4"/>
  <c r="Y90" i="4" s="1"/>
  <c r="X91" i="4"/>
  <c r="I91" i="3"/>
  <c r="H90" i="3"/>
  <c r="J90" i="3" s="1"/>
  <c r="X116" i="3"/>
  <c r="W115" i="3"/>
  <c r="Y115" i="3" s="1"/>
  <c r="D90" i="4"/>
  <c r="C89" i="4"/>
  <c r="E89" i="4" s="1"/>
  <c r="I90" i="4"/>
  <c r="H89" i="4"/>
  <c r="J89" i="4" s="1"/>
  <c r="N90" i="3"/>
  <c r="M89" i="3"/>
  <c r="O89" i="3" s="1"/>
  <c r="D90" i="3"/>
  <c r="C89" i="3"/>
  <c r="E89" i="3" s="1"/>
  <c r="S90" i="3"/>
  <c r="R89" i="3"/>
  <c r="T89" i="3" s="1"/>
  <c r="Z92" i="5" l="1"/>
  <c r="AA92" i="5"/>
  <c r="AB92" i="5" s="1"/>
  <c r="S92" i="5"/>
  <c r="T92" i="5"/>
  <c r="U92" i="5" s="1"/>
  <c r="AG94" i="5"/>
  <c r="AH94" i="5"/>
  <c r="AI94" i="5" s="1"/>
  <c r="L92" i="5"/>
  <c r="M92" i="5"/>
  <c r="N92" i="5" s="1"/>
  <c r="E92" i="5"/>
  <c r="F92" i="5"/>
  <c r="G92" i="5" s="1"/>
  <c r="R94" i="5"/>
  <c r="Q93" i="5"/>
  <c r="Y94" i="5"/>
  <c r="X93" i="5"/>
  <c r="AE95" i="5"/>
  <c r="AF96" i="5"/>
  <c r="J93" i="5"/>
  <c r="K94" i="5"/>
  <c r="D94" i="5"/>
  <c r="C93" i="5"/>
  <c r="S91" i="3"/>
  <c r="R90" i="3"/>
  <c r="T90" i="3" s="1"/>
  <c r="N91" i="3"/>
  <c r="M90" i="3"/>
  <c r="O90" i="3" s="1"/>
  <c r="D91" i="4"/>
  <c r="C90" i="4"/>
  <c r="E90" i="4" s="1"/>
  <c r="I92" i="3"/>
  <c r="H91" i="3"/>
  <c r="J91" i="3" s="1"/>
  <c r="S91" i="4"/>
  <c r="R90" i="4"/>
  <c r="T90" i="4" s="1"/>
  <c r="W91" i="4"/>
  <c r="Y91" i="4" s="1"/>
  <c r="X92" i="4"/>
  <c r="N90" i="4"/>
  <c r="M89" i="4"/>
  <c r="O89" i="4" s="1"/>
  <c r="D91" i="3"/>
  <c r="C90" i="3"/>
  <c r="E90" i="3" s="1"/>
  <c r="I91" i="4"/>
  <c r="H90" i="4"/>
  <c r="J90" i="4" s="1"/>
  <c r="X117" i="3"/>
  <c r="W116" i="3"/>
  <c r="Y116" i="3" s="1"/>
  <c r="E93" i="5" l="1"/>
  <c r="F93" i="5"/>
  <c r="G93" i="5" s="1"/>
  <c r="S93" i="5"/>
  <c r="T93" i="5"/>
  <c r="U93" i="5" s="1"/>
  <c r="AG95" i="5"/>
  <c r="AH95" i="5"/>
  <c r="AI95" i="5" s="1"/>
  <c r="Z93" i="5"/>
  <c r="AA93" i="5"/>
  <c r="AB93" i="5" s="1"/>
  <c r="L93" i="5"/>
  <c r="M93" i="5"/>
  <c r="N93" i="5" s="1"/>
  <c r="Y95" i="5"/>
  <c r="X94" i="5"/>
  <c r="J94" i="5"/>
  <c r="K95" i="5"/>
  <c r="AF97" i="5"/>
  <c r="AE96" i="5"/>
  <c r="D95" i="5"/>
  <c r="C94" i="5"/>
  <c r="R95" i="5"/>
  <c r="Q94" i="5"/>
  <c r="H91" i="4"/>
  <c r="J91" i="4" s="1"/>
  <c r="I92" i="4"/>
  <c r="N91" i="4"/>
  <c r="M90" i="4"/>
  <c r="O90" i="4" s="1"/>
  <c r="R91" i="4"/>
  <c r="T91" i="4" s="1"/>
  <c r="S92" i="4"/>
  <c r="D92" i="4"/>
  <c r="C91" i="4"/>
  <c r="E91" i="4" s="1"/>
  <c r="S92" i="3"/>
  <c r="R91" i="3"/>
  <c r="T91" i="3" s="1"/>
  <c r="X93" i="4"/>
  <c r="W92" i="4"/>
  <c r="Y92" i="4" s="1"/>
  <c r="X118" i="3"/>
  <c r="W117" i="3"/>
  <c r="Y117" i="3" s="1"/>
  <c r="D92" i="3"/>
  <c r="C91" i="3"/>
  <c r="E91" i="3" s="1"/>
  <c r="I93" i="3"/>
  <c r="H92" i="3"/>
  <c r="J92" i="3" s="1"/>
  <c r="N92" i="3"/>
  <c r="M91" i="3"/>
  <c r="O91" i="3" s="1"/>
  <c r="AG96" i="5" l="1"/>
  <c r="AH96" i="5"/>
  <c r="AI96" i="5" s="1"/>
  <c r="Z94" i="5"/>
  <c r="AA94" i="5"/>
  <c r="AB94" i="5" s="1"/>
  <c r="E94" i="5"/>
  <c r="F94" i="5"/>
  <c r="G94" i="5" s="1"/>
  <c r="S94" i="5"/>
  <c r="T94" i="5"/>
  <c r="U94" i="5" s="1"/>
  <c r="L94" i="5"/>
  <c r="M94" i="5"/>
  <c r="N94" i="5" s="1"/>
  <c r="D96" i="5"/>
  <c r="C95" i="5"/>
  <c r="K96" i="5"/>
  <c r="J95" i="5"/>
  <c r="R96" i="5"/>
  <c r="Q95" i="5"/>
  <c r="AF98" i="5"/>
  <c r="AE97" i="5"/>
  <c r="Y96" i="5"/>
  <c r="X95" i="5"/>
  <c r="N93" i="3"/>
  <c r="M92" i="3"/>
  <c r="O92" i="3" s="1"/>
  <c r="D93" i="3"/>
  <c r="C92" i="3"/>
  <c r="E92" i="3" s="1"/>
  <c r="X94" i="4"/>
  <c r="W93" i="4"/>
  <c r="Y93" i="4" s="1"/>
  <c r="D93" i="4"/>
  <c r="C92" i="4"/>
  <c r="E92" i="4" s="1"/>
  <c r="N92" i="4"/>
  <c r="M91" i="4"/>
  <c r="O91" i="4" s="1"/>
  <c r="R92" i="4"/>
  <c r="T92" i="4" s="1"/>
  <c r="S93" i="4"/>
  <c r="H92" i="4"/>
  <c r="J92" i="4" s="1"/>
  <c r="I93" i="4"/>
  <c r="I94" i="3"/>
  <c r="H93" i="3"/>
  <c r="J93" i="3" s="1"/>
  <c r="X119" i="3"/>
  <c r="W118" i="3"/>
  <c r="Y118" i="3" s="1"/>
  <c r="S93" i="3"/>
  <c r="R92" i="3"/>
  <c r="T92" i="3" s="1"/>
  <c r="S95" i="5" l="1"/>
  <c r="T95" i="5"/>
  <c r="U95" i="5" s="1"/>
  <c r="E95" i="5"/>
  <c r="F95" i="5"/>
  <c r="G95" i="5" s="1"/>
  <c r="L95" i="5"/>
  <c r="M95" i="5"/>
  <c r="N95" i="5" s="1"/>
  <c r="Z95" i="5"/>
  <c r="AA95" i="5"/>
  <c r="AB95" i="5" s="1"/>
  <c r="AG97" i="5"/>
  <c r="AH97" i="5"/>
  <c r="AI97" i="5" s="1"/>
  <c r="AF99" i="5"/>
  <c r="AE98" i="5"/>
  <c r="K97" i="5"/>
  <c r="J96" i="5"/>
  <c r="Y97" i="5"/>
  <c r="X96" i="5"/>
  <c r="Q96" i="5"/>
  <c r="R97" i="5"/>
  <c r="D97" i="5"/>
  <c r="C96" i="5"/>
  <c r="S94" i="4"/>
  <c r="R93" i="4"/>
  <c r="T93" i="4" s="1"/>
  <c r="S94" i="3"/>
  <c r="R93" i="3"/>
  <c r="T93" i="3" s="1"/>
  <c r="I95" i="3"/>
  <c r="H94" i="3"/>
  <c r="J94" i="3" s="1"/>
  <c r="D94" i="4"/>
  <c r="C93" i="4"/>
  <c r="E93" i="4" s="1"/>
  <c r="D94" i="3"/>
  <c r="C93" i="3"/>
  <c r="E93" i="3" s="1"/>
  <c r="I94" i="4"/>
  <c r="H93" i="4"/>
  <c r="J93" i="4" s="1"/>
  <c r="X120" i="3"/>
  <c r="W119" i="3"/>
  <c r="Y119" i="3" s="1"/>
  <c r="N93" i="4"/>
  <c r="M92" i="4"/>
  <c r="O92" i="4" s="1"/>
  <c r="X95" i="4"/>
  <c r="W94" i="4"/>
  <c r="Y94" i="4" s="1"/>
  <c r="N94" i="3"/>
  <c r="M93" i="3"/>
  <c r="O93" i="3" s="1"/>
  <c r="L96" i="5" l="1"/>
  <c r="M96" i="5"/>
  <c r="N96" i="5" s="1"/>
  <c r="S96" i="5"/>
  <c r="T96" i="5"/>
  <c r="U96" i="5" s="1"/>
  <c r="E96" i="5"/>
  <c r="F96" i="5"/>
  <c r="G96" i="5" s="1"/>
  <c r="Z96" i="5"/>
  <c r="AA96" i="5"/>
  <c r="AB96" i="5" s="1"/>
  <c r="AG98" i="5"/>
  <c r="AH98" i="5"/>
  <c r="AI98" i="5" s="1"/>
  <c r="Q97" i="5"/>
  <c r="R98" i="5"/>
  <c r="K98" i="5"/>
  <c r="J97" i="5"/>
  <c r="D98" i="5"/>
  <c r="C97" i="5"/>
  <c r="Y98" i="5"/>
  <c r="X97" i="5"/>
  <c r="AF100" i="5"/>
  <c r="AE99" i="5"/>
  <c r="N95" i="3"/>
  <c r="M94" i="3"/>
  <c r="O94" i="3" s="1"/>
  <c r="N94" i="4"/>
  <c r="M93" i="4"/>
  <c r="O93" i="4" s="1"/>
  <c r="I95" i="4"/>
  <c r="H94" i="4"/>
  <c r="J94" i="4" s="1"/>
  <c r="D95" i="4"/>
  <c r="C94" i="4"/>
  <c r="E94" i="4" s="1"/>
  <c r="S95" i="3"/>
  <c r="R94" i="3"/>
  <c r="T94" i="3" s="1"/>
  <c r="X96" i="4"/>
  <c r="W95" i="4"/>
  <c r="Y95" i="4" s="1"/>
  <c r="X121" i="3"/>
  <c r="W120" i="3"/>
  <c r="Y120" i="3" s="1"/>
  <c r="D95" i="3"/>
  <c r="C94" i="3"/>
  <c r="E94" i="3" s="1"/>
  <c r="I96" i="3"/>
  <c r="H95" i="3"/>
  <c r="J95" i="3" s="1"/>
  <c r="S95" i="4"/>
  <c r="R94" i="4"/>
  <c r="T94" i="4" s="1"/>
  <c r="E97" i="5" l="1"/>
  <c r="F97" i="5"/>
  <c r="G97" i="5" s="1"/>
  <c r="Z97" i="5"/>
  <c r="AA97" i="5"/>
  <c r="AB97" i="5" s="1"/>
  <c r="L97" i="5"/>
  <c r="M97" i="5"/>
  <c r="N97" i="5" s="1"/>
  <c r="AG99" i="5"/>
  <c r="AH99" i="5"/>
  <c r="AI99" i="5" s="1"/>
  <c r="S97" i="5"/>
  <c r="T97" i="5"/>
  <c r="U97" i="5" s="1"/>
  <c r="K99" i="5"/>
  <c r="J98" i="5"/>
  <c r="R99" i="5"/>
  <c r="Q98" i="5"/>
  <c r="Y99" i="5"/>
  <c r="X98" i="5"/>
  <c r="AF101" i="5"/>
  <c r="AE100" i="5"/>
  <c r="C98" i="5"/>
  <c r="D99" i="5"/>
  <c r="I97" i="3"/>
  <c r="H96" i="3"/>
  <c r="J96" i="3" s="1"/>
  <c r="X122" i="3"/>
  <c r="W121" i="3"/>
  <c r="Y121" i="3" s="1"/>
  <c r="S96" i="3"/>
  <c r="R95" i="3"/>
  <c r="T95" i="3" s="1"/>
  <c r="I96" i="4"/>
  <c r="H95" i="4"/>
  <c r="J95" i="4" s="1"/>
  <c r="N96" i="3"/>
  <c r="M95" i="3"/>
  <c r="O95" i="3" s="1"/>
  <c r="S96" i="4"/>
  <c r="R95" i="4"/>
  <c r="T95" i="4" s="1"/>
  <c r="D96" i="3"/>
  <c r="C95" i="3"/>
  <c r="E95" i="3" s="1"/>
  <c r="X97" i="4"/>
  <c r="W96" i="4"/>
  <c r="Y96" i="4" s="1"/>
  <c r="C95" i="4"/>
  <c r="E95" i="4" s="1"/>
  <c r="D96" i="4"/>
  <c r="N95" i="4"/>
  <c r="M94" i="4"/>
  <c r="O94" i="4" s="1"/>
  <c r="L98" i="5" l="1"/>
  <c r="M98" i="5"/>
  <c r="N98" i="5" s="1"/>
  <c r="E98" i="5"/>
  <c r="F98" i="5"/>
  <c r="G98" i="5" s="1"/>
  <c r="S98" i="5"/>
  <c r="T98" i="5"/>
  <c r="U98" i="5" s="1"/>
  <c r="Z98" i="5"/>
  <c r="AA98" i="5"/>
  <c r="AB98" i="5" s="1"/>
  <c r="AG100" i="5"/>
  <c r="AH100" i="5"/>
  <c r="AI100" i="5" s="1"/>
  <c r="R100" i="5"/>
  <c r="Q99" i="5"/>
  <c r="AF102" i="5"/>
  <c r="AE101" i="5"/>
  <c r="C99" i="5"/>
  <c r="D100" i="5"/>
  <c r="X99" i="5"/>
  <c r="Y100" i="5"/>
  <c r="K100" i="5"/>
  <c r="J99" i="5"/>
  <c r="M95" i="4"/>
  <c r="O95" i="4" s="1"/>
  <c r="N96" i="4"/>
  <c r="X98" i="4"/>
  <c r="W97" i="4"/>
  <c r="Y97" i="4" s="1"/>
  <c r="S97" i="4"/>
  <c r="R96" i="4"/>
  <c r="T96" i="4" s="1"/>
  <c r="I97" i="4"/>
  <c r="H96" i="4"/>
  <c r="J96" i="4" s="1"/>
  <c r="X123" i="3"/>
  <c r="W122" i="3"/>
  <c r="Y122" i="3" s="1"/>
  <c r="C96" i="4"/>
  <c r="E96" i="4" s="1"/>
  <c r="D97" i="4"/>
  <c r="D97" i="3"/>
  <c r="C96" i="3"/>
  <c r="E96" i="3" s="1"/>
  <c r="N97" i="3"/>
  <c r="M96" i="3"/>
  <c r="O96" i="3" s="1"/>
  <c r="S97" i="3"/>
  <c r="R96" i="3"/>
  <c r="T96" i="3" s="1"/>
  <c r="I98" i="3"/>
  <c r="H97" i="3"/>
  <c r="J97" i="3" s="1"/>
  <c r="L99" i="5" l="1"/>
  <c r="M99" i="5"/>
  <c r="N99" i="5" s="1"/>
  <c r="S99" i="5"/>
  <c r="T99" i="5"/>
  <c r="U99" i="5" s="1"/>
  <c r="E99" i="5"/>
  <c r="F99" i="5"/>
  <c r="G99" i="5" s="1"/>
  <c r="AG101" i="5"/>
  <c r="AH101" i="5"/>
  <c r="AI101" i="5" s="1"/>
  <c r="Z99" i="5"/>
  <c r="AA99" i="5"/>
  <c r="AB99" i="5" s="1"/>
  <c r="X100" i="5"/>
  <c r="Y101" i="5"/>
  <c r="AE102" i="5"/>
  <c r="AF103" i="5"/>
  <c r="D101" i="5"/>
  <c r="C100" i="5"/>
  <c r="K101" i="5"/>
  <c r="J100" i="5"/>
  <c r="R101" i="5"/>
  <c r="Q100" i="5"/>
  <c r="M96" i="4"/>
  <c r="O96" i="4" s="1"/>
  <c r="N97" i="4"/>
  <c r="S98" i="3"/>
  <c r="R97" i="3"/>
  <c r="T97" i="3" s="1"/>
  <c r="D98" i="3"/>
  <c r="C97" i="3"/>
  <c r="E97" i="3" s="1"/>
  <c r="X124" i="3"/>
  <c r="W123" i="3"/>
  <c r="Y123" i="3" s="1"/>
  <c r="S98" i="4"/>
  <c r="R97" i="4"/>
  <c r="T97" i="4" s="1"/>
  <c r="D98" i="4"/>
  <c r="C97" i="4"/>
  <c r="E97" i="4" s="1"/>
  <c r="I99" i="3"/>
  <c r="H98" i="3"/>
  <c r="J98" i="3" s="1"/>
  <c r="N98" i="3"/>
  <c r="M97" i="3"/>
  <c r="O97" i="3" s="1"/>
  <c r="I98" i="4"/>
  <c r="H97" i="4"/>
  <c r="J97" i="4" s="1"/>
  <c r="W98" i="4"/>
  <c r="Y98" i="4" s="1"/>
  <c r="X99" i="4"/>
  <c r="S100" i="5" l="1"/>
  <c r="T100" i="5"/>
  <c r="U100" i="5" s="1"/>
  <c r="E100" i="5"/>
  <c r="F100" i="5"/>
  <c r="G100" i="5" s="1"/>
  <c r="Z100" i="5"/>
  <c r="AA100" i="5"/>
  <c r="AB100" i="5" s="1"/>
  <c r="L100" i="5"/>
  <c r="M100" i="5"/>
  <c r="N100" i="5" s="1"/>
  <c r="AG102" i="5"/>
  <c r="AH102" i="5"/>
  <c r="AI102" i="5" s="1"/>
  <c r="J101" i="5"/>
  <c r="K102" i="5"/>
  <c r="AE103" i="5"/>
  <c r="AF104" i="5"/>
  <c r="Y102" i="5"/>
  <c r="X101" i="5"/>
  <c r="R102" i="5"/>
  <c r="Q101" i="5"/>
  <c r="D102" i="5"/>
  <c r="C101" i="5"/>
  <c r="N99" i="3"/>
  <c r="M98" i="3"/>
  <c r="O98" i="3" s="1"/>
  <c r="D99" i="4"/>
  <c r="C98" i="4"/>
  <c r="E98" i="4" s="1"/>
  <c r="X125" i="3"/>
  <c r="W124" i="3"/>
  <c r="Y124" i="3" s="1"/>
  <c r="S99" i="3"/>
  <c r="R98" i="3"/>
  <c r="T98" i="3" s="1"/>
  <c r="N98" i="4"/>
  <c r="M97" i="4"/>
  <c r="O97" i="4" s="1"/>
  <c r="I99" i="4"/>
  <c r="H98" i="4"/>
  <c r="J98" i="4" s="1"/>
  <c r="I100" i="3"/>
  <c r="H99" i="3"/>
  <c r="J99" i="3" s="1"/>
  <c r="S99" i="4"/>
  <c r="R98" i="4"/>
  <c r="T98" i="4" s="1"/>
  <c r="D99" i="3"/>
  <c r="C98" i="3"/>
  <c r="E98" i="3" s="1"/>
  <c r="W99" i="4"/>
  <c r="Y99" i="4" s="1"/>
  <c r="X100" i="4"/>
  <c r="Z101" i="5" l="1"/>
  <c r="AA101" i="5"/>
  <c r="AB101" i="5" s="1"/>
  <c r="S101" i="5"/>
  <c r="T101" i="5"/>
  <c r="U101" i="5" s="1"/>
  <c r="E101" i="5"/>
  <c r="F101" i="5"/>
  <c r="G101" i="5" s="1"/>
  <c r="L101" i="5"/>
  <c r="M101" i="5"/>
  <c r="N101" i="5" s="1"/>
  <c r="AG103" i="5"/>
  <c r="AH103" i="5"/>
  <c r="AI103" i="5" s="1"/>
  <c r="R103" i="5"/>
  <c r="Q102" i="5"/>
  <c r="J102" i="5"/>
  <c r="K103" i="5"/>
  <c r="AF105" i="5"/>
  <c r="AE104" i="5"/>
  <c r="D103" i="5"/>
  <c r="C102" i="5"/>
  <c r="Y103" i="5"/>
  <c r="X102" i="5"/>
  <c r="D100" i="3"/>
  <c r="C99" i="3"/>
  <c r="E99" i="3" s="1"/>
  <c r="I101" i="3"/>
  <c r="H100" i="3"/>
  <c r="J100" i="3" s="1"/>
  <c r="N99" i="4"/>
  <c r="M98" i="4"/>
  <c r="O98" i="4" s="1"/>
  <c r="X126" i="3"/>
  <c r="W125" i="3"/>
  <c r="Y125" i="3" s="1"/>
  <c r="N100" i="3"/>
  <c r="M99" i="3"/>
  <c r="O99" i="3" s="1"/>
  <c r="X101" i="4"/>
  <c r="W100" i="4"/>
  <c r="Y100" i="4" s="1"/>
  <c r="R99" i="4"/>
  <c r="T99" i="4" s="1"/>
  <c r="S100" i="4"/>
  <c r="H99" i="4"/>
  <c r="J99" i="4" s="1"/>
  <c r="I100" i="4"/>
  <c r="S100" i="3"/>
  <c r="R99" i="3"/>
  <c r="T99" i="3" s="1"/>
  <c r="D100" i="4"/>
  <c r="C99" i="4"/>
  <c r="E99" i="4" s="1"/>
  <c r="Z102" i="5" l="1"/>
  <c r="AA102" i="5"/>
  <c r="AB102" i="5" s="1"/>
  <c r="E102" i="5"/>
  <c r="F102" i="5"/>
  <c r="G102" i="5" s="1"/>
  <c r="AG104" i="5"/>
  <c r="AH104" i="5"/>
  <c r="AI104" i="5" s="1"/>
  <c r="S102" i="5"/>
  <c r="T102" i="5"/>
  <c r="U102" i="5" s="1"/>
  <c r="L102" i="5"/>
  <c r="M102" i="5"/>
  <c r="N102" i="5" s="1"/>
  <c r="K104" i="5"/>
  <c r="J103" i="5"/>
  <c r="D104" i="5"/>
  <c r="C103" i="5"/>
  <c r="Y104" i="5"/>
  <c r="X103" i="5"/>
  <c r="AF106" i="5"/>
  <c r="AE105" i="5"/>
  <c r="R104" i="5"/>
  <c r="Q103" i="5"/>
  <c r="D101" i="4"/>
  <c r="C100" i="4"/>
  <c r="E100" i="4" s="1"/>
  <c r="X102" i="4"/>
  <c r="W101" i="4"/>
  <c r="Y101" i="4" s="1"/>
  <c r="X127" i="3"/>
  <c r="W126" i="3"/>
  <c r="Y126" i="3" s="1"/>
  <c r="I102" i="3"/>
  <c r="H101" i="3"/>
  <c r="J101" i="3" s="1"/>
  <c r="R100" i="4"/>
  <c r="T100" i="4" s="1"/>
  <c r="S101" i="4"/>
  <c r="S101" i="3"/>
  <c r="R100" i="3"/>
  <c r="T100" i="3" s="1"/>
  <c r="N101" i="3"/>
  <c r="M100" i="3"/>
  <c r="O100" i="3" s="1"/>
  <c r="N100" i="4"/>
  <c r="M99" i="4"/>
  <c r="O99" i="4" s="1"/>
  <c r="D101" i="3"/>
  <c r="C100" i="3"/>
  <c r="E100" i="3" s="1"/>
  <c r="H100" i="4"/>
  <c r="J100" i="4" s="1"/>
  <c r="I101" i="4"/>
  <c r="Z103" i="5" l="1"/>
  <c r="AA103" i="5"/>
  <c r="AB103" i="5" s="1"/>
  <c r="L103" i="5"/>
  <c r="M103" i="5"/>
  <c r="N103" i="5" s="1"/>
  <c r="AG105" i="5"/>
  <c r="AH105" i="5"/>
  <c r="AI105" i="5" s="1"/>
  <c r="E103" i="5"/>
  <c r="F103" i="5"/>
  <c r="G103" i="5" s="1"/>
  <c r="S103" i="5"/>
  <c r="T103" i="5"/>
  <c r="U103" i="5" s="1"/>
  <c r="D105" i="5"/>
  <c r="C104" i="5"/>
  <c r="AF107" i="5"/>
  <c r="AE106" i="5"/>
  <c r="Q104" i="5"/>
  <c r="R105" i="5"/>
  <c r="Y105" i="5"/>
  <c r="X104" i="5"/>
  <c r="K105" i="5"/>
  <c r="J104" i="5"/>
  <c r="S102" i="4"/>
  <c r="R101" i="4"/>
  <c r="T101" i="4" s="1"/>
  <c r="D102" i="3"/>
  <c r="C101" i="3"/>
  <c r="E101" i="3" s="1"/>
  <c r="N102" i="3"/>
  <c r="M101" i="3"/>
  <c r="O101" i="3" s="1"/>
  <c r="X128" i="3"/>
  <c r="W127" i="3"/>
  <c r="Y127" i="3" s="1"/>
  <c r="D102" i="4"/>
  <c r="C101" i="4"/>
  <c r="E101" i="4" s="1"/>
  <c r="I102" i="4"/>
  <c r="H101" i="4"/>
  <c r="J101" i="4" s="1"/>
  <c r="N101" i="4"/>
  <c r="M100" i="4"/>
  <c r="O100" i="4" s="1"/>
  <c r="S102" i="3"/>
  <c r="R101" i="3"/>
  <c r="T101" i="3" s="1"/>
  <c r="I103" i="3"/>
  <c r="H102" i="3"/>
  <c r="J102" i="3" s="1"/>
  <c r="X103" i="4"/>
  <c r="W102" i="4"/>
  <c r="Y102" i="4" s="1"/>
  <c r="E104" i="5" l="1"/>
  <c r="F104" i="5"/>
  <c r="G104" i="5" s="1"/>
  <c r="Z104" i="5"/>
  <c r="AA104" i="5"/>
  <c r="AB104" i="5" s="1"/>
  <c r="AG106" i="5"/>
  <c r="AH106" i="5"/>
  <c r="AI106" i="5" s="1"/>
  <c r="L104" i="5"/>
  <c r="M104" i="5"/>
  <c r="N104" i="5" s="1"/>
  <c r="S104" i="5"/>
  <c r="T104" i="5"/>
  <c r="U104" i="5" s="1"/>
  <c r="AF108" i="5"/>
  <c r="AE107" i="5"/>
  <c r="Y106" i="5"/>
  <c r="X105" i="5"/>
  <c r="Q105" i="5"/>
  <c r="R106" i="5"/>
  <c r="K106" i="5"/>
  <c r="J105" i="5"/>
  <c r="D106" i="5"/>
  <c r="C105" i="5"/>
  <c r="X104" i="4"/>
  <c r="W103" i="4"/>
  <c r="Y103" i="4" s="1"/>
  <c r="S103" i="3"/>
  <c r="R102" i="3"/>
  <c r="T102" i="3" s="1"/>
  <c r="I103" i="4"/>
  <c r="H102" i="4"/>
  <c r="J102" i="4" s="1"/>
  <c r="X129" i="3"/>
  <c r="W128" i="3"/>
  <c r="Y128" i="3" s="1"/>
  <c r="D103" i="3"/>
  <c r="C102" i="3"/>
  <c r="E102" i="3" s="1"/>
  <c r="I104" i="3"/>
  <c r="H103" i="3"/>
  <c r="J103" i="3" s="1"/>
  <c r="N102" i="4"/>
  <c r="M101" i="4"/>
  <c r="O101" i="4" s="1"/>
  <c r="D103" i="4"/>
  <c r="C102" i="4"/>
  <c r="E102" i="4" s="1"/>
  <c r="N103" i="3"/>
  <c r="M102" i="3"/>
  <c r="O102" i="3" s="1"/>
  <c r="S103" i="4"/>
  <c r="R102" i="4"/>
  <c r="T102" i="4" s="1"/>
  <c r="S105" i="5" l="1"/>
  <c r="T105" i="5"/>
  <c r="U105" i="5" s="1"/>
  <c r="L105" i="5"/>
  <c r="M105" i="5"/>
  <c r="N105" i="5" s="1"/>
  <c r="Z105" i="5"/>
  <c r="AA105" i="5"/>
  <c r="AB105" i="5" s="1"/>
  <c r="E105" i="5"/>
  <c r="F105" i="5"/>
  <c r="G105" i="5" s="1"/>
  <c r="AG107" i="5"/>
  <c r="AH107" i="5"/>
  <c r="AI107" i="5" s="1"/>
  <c r="Y107" i="5"/>
  <c r="X106" i="5"/>
  <c r="K107" i="5"/>
  <c r="J106" i="5"/>
  <c r="R107" i="5"/>
  <c r="Q106" i="5"/>
  <c r="C106" i="5"/>
  <c r="D107" i="5"/>
  <c r="AF109" i="5"/>
  <c r="AE108" i="5"/>
  <c r="N104" i="3"/>
  <c r="M103" i="3"/>
  <c r="O103" i="3" s="1"/>
  <c r="N103" i="4"/>
  <c r="M102" i="4"/>
  <c r="O102" i="4" s="1"/>
  <c r="D104" i="3"/>
  <c r="C103" i="3"/>
  <c r="E103" i="3" s="1"/>
  <c r="I104" i="4"/>
  <c r="H103" i="4"/>
  <c r="J103" i="4" s="1"/>
  <c r="X105" i="4"/>
  <c r="W104" i="4"/>
  <c r="Y104" i="4" s="1"/>
  <c r="S104" i="4"/>
  <c r="R103" i="4"/>
  <c r="T103" i="4" s="1"/>
  <c r="C103" i="4"/>
  <c r="E103" i="4" s="1"/>
  <c r="D104" i="4"/>
  <c r="I105" i="3"/>
  <c r="H104" i="3"/>
  <c r="J104" i="3" s="1"/>
  <c r="X130" i="3"/>
  <c r="W129" i="3"/>
  <c r="Y129" i="3" s="1"/>
  <c r="S104" i="3"/>
  <c r="R103" i="3"/>
  <c r="T103" i="3" s="1"/>
  <c r="AG108" i="5" l="1"/>
  <c r="AH108" i="5"/>
  <c r="AI108" i="5" s="1"/>
  <c r="Z106" i="5"/>
  <c r="AA106" i="5"/>
  <c r="AB106" i="5" s="1"/>
  <c r="L106" i="5"/>
  <c r="M106" i="5"/>
  <c r="N106" i="5" s="1"/>
  <c r="S106" i="5"/>
  <c r="T106" i="5"/>
  <c r="U106" i="5" s="1"/>
  <c r="E106" i="5"/>
  <c r="F106" i="5"/>
  <c r="G106" i="5" s="1"/>
  <c r="C107" i="5"/>
  <c r="D108" i="5"/>
  <c r="K108" i="5"/>
  <c r="J107" i="5"/>
  <c r="AF110" i="5"/>
  <c r="AE109" i="5"/>
  <c r="R108" i="5"/>
  <c r="Q107" i="5"/>
  <c r="X107" i="5"/>
  <c r="Y108" i="5"/>
  <c r="S105" i="3"/>
  <c r="R104" i="3"/>
  <c r="T104" i="3" s="1"/>
  <c r="I106" i="3"/>
  <c r="H105" i="3"/>
  <c r="J105" i="3" s="1"/>
  <c r="S105" i="4"/>
  <c r="R104" i="4"/>
  <c r="T104" i="4" s="1"/>
  <c r="I105" i="4"/>
  <c r="H104" i="4"/>
  <c r="J104" i="4" s="1"/>
  <c r="M103" i="4"/>
  <c r="O103" i="4" s="1"/>
  <c r="N104" i="4"/>
  <c r="C104" i="4"/>
  <c r="E104" i="4" s="1"/>
  <c r="D105" i="4"/>
  <c r="X131" i="3"/>
  <c r="W130" i="3"/>
  <c r="Y130" i="3" s="1"/>
  <c r="X106" i="4"/>
  <c r="W105" i="4"/>
  <c r="Y105" i="4" s="1"/>
  <c r="D105" i="3"/>
  <c r="C104" i="3"/>
  <c r="E104" i="3" s="1"/>
  <c r="N105" i="3"/>
  <c r="M104" i="3"/>
  <c r="O104" i="3" s="1"/>
  <c r="AG109" i="5" l="1"/>
  <c r="AH109" i="5"/>
  <c r="AI109" i="5" s="1"/>
  <c r="Z107" i="5"/>
  <c r="AA107" i="5"/>
  <c r="AB107" i="5" s="1"/>
  <c r="E107" i="5"/>
  <c r="F107" i="5"/>
  <c r="G107" i="5" s="1"/>
  <c r="S107" i="5"/>
  <c r="T107" i="5"/>
  <c r="U107" i="5" s="1"/>
  <c r="L107" i="5"/>
  <c r="M107" i="5"/>
  <c r="N107" i="5" s="1"/>
  <c r="R109" i="5"/>
  <c r="Q108" i="5"/>
  <c r="X108" i="5"/>
  <c r="Y109" i="5"/>
  <c r="D109" i="5"/>
  <c r="C108" i="5"/>
  <c r="K109" i="5"/>
  <c r="J108" i="5"/>
  <c r="AE110" i="5"/>
  <c r="AF111" i="5"/>
  <c r="N106" i="3"/>
  <c r="M105" i="3"/>
  <c r="O105" i="3" s="1"/>
  <c r="D106" i="4"/>
  <c r="C105" i="4"/>
  <c r="E105" i="4" s="1"/>
  <c r="W106" i="4"/>
  <c r="Y106" i="4" s="1"/>
  <c r="X107" i="4"/>
  <c r="I106" i="4"/>
  <c r="H105" i="4"/>
  <c r="J105" i="4" s="1"/>
  <c r="I107" i="3"/>
  <c r="H106" i="3"/>
  <c r="J106" i="3" s="1"/>
  <c r="M104" i="4"/>
  <c r="O104" i="4" s="1"/>
  <c r="N105" i="4"/>
  <c r="D106" i="3"/>
  <c r="C105" i="3"/>
  <c r="E105" i="3" s="1"/>
  <c r="X132" i="3"/>
  <c r="W131" i="3"/>
  <c r="Y131" i="3" s="1"/>
  <c r="S106" i="4"/>
  <c r="R105" i="4"/>
  <c r="T105" i="4" s="1"/>
  <c r="S106" i="3"/>
  <c r="R105" i="3"/>
  <c r="T105" i="3" s="1"/>
  <c r="Z108" i="5" l="1"/>
  <c r="AA108" i="5"/>
  <c r="AB108" i="5" s="1"/>
  <c r="E108" i="5"/>
  <c r="F108" i="5"/>
  <c r="G108" i="5" s="1"/>
  <c r="AG110" i="5"/>
  <c r="AH110" i="5"/>
  <c r="AI110" i="5" s="1"/>
  <c r="S108" i="5"/>
  <c r="T108" i="5"/>
  <c r="U108" i="5" s="1"/>
  <c r="L108" i="5"/>
  <c r="M108" i="5"/>
  <c r="N108" i="5" s="1"/>
  <c r="J109" i="5"/>
  <c r="K110" i="5"/>
  <c r="AE111" i="5"/>
  <c r="AF112" i="5"/>
  <c r="Y110" i="5"/>
  <c r="X109" i="5"/>
  <c r="D110" i="5"/>
  <c r="C109" i="5"/>
  <c r="R110" i="5"/>
  <c r="Q109" i="5"/>
  <c r="N106" i="4"/>
  <c r="M105" i="4"/>
  <c r="O105" i="4" s="1"/>
  <c r="X133" i="3"/>
  <c r="W132" i="3"/>
  <c r="Y132" i="3" s="1"/>
  <c r="S107" i="3"/>
  <c r="R106" i="3"/>
  <c r="T106" i="3" s="1"/>
  <c r="I107" i="4"/>
  <c r="H106" i="4"/>
  <c r="J106" i="4" s="1"/>
  <c r="D107" i="4"/>
  <c r="C106" i="4"/>
  <c r="E106" i="4" s="1"/>
  <c r="W107" i="4"/>
  <c r="Y107" i="4" s="1"/>
  <c r="X108" i="4"/>
  <c r="S107" i="4"/>
  <c r="R106" i="4"/>
  <c r="T106" i="4" s="1"/>
  <c r="D107" i="3"/>
  <c r="C106" i="3"/>
  <c r="E106" i="3" s="1"/>
  <c r="I108" i="3"/>
  <c r="H107" i="3"/>
  <c r="J107" i="3" s="1"/>
  <c r="N107" i="3"/>
  <c r="M106" i="3"/>
  <c r="O106" i="3" s="1"/>
  <c r="S109" i="5" l="1"/>
  <c r="T109" i="5"/>
  <c r="U109" i="5" s="1"/>
  <c r="E109" i="5"/>
  <c r="F109" i="5"/>
  <c r="G109" i="5" s="1"/>
  <c r="Z109" i="5"/>
  <c r="AA109" i="5"/>
  <c r="AB109" i="5" s="1"/>
  <c r="L109" i="5"/>
  <c r="M109" i="5"/>
  <c r="N109" i="5" s="1"/>
  <c r="AG111" i="5"/>
  <c r="AH111" i="5"/>
  <c r="AI111" i="5" s="1"/>
  <c r="D111" i="5"/>
  <c r="C110" i="5"/>
  <c r="AF113" i="5"/>
  <c r="AE112" i="5"/>
  <c r="J110" i="5"/>
  <c r="K111" i="5"/>
  <c r="R111" i="5"/>
  <c r="Q110" i="5"/>
  <c r="Y111" i="5"/>
  <c r="X110" i="5"/>
  <c r="N108" i="3"/>
  <c r="M107" i="3"/>
  <c r="O107" i="3" s="1"/>
  <c r="X134" i="3"/>
  <c r="W133" i="3"/>
  <c r="Y133" i="3" s="1"/>
  <c r="X109" i="4"/>
  <c r="W108" i="4"/>
  <c r="Y108" i="4" s="1"/>
  <c r="D108" i="3"/>
  <c r="C107" i="3"/>
  <c r="E107" i="3" s="1"/>
  <c r="H107" i="4"/>
  <c r="J107" i="4" s="1"/>
  <c r="I108" i="4"/>
  <c r="I109" i="3"/>
  <c r="H108" i="3"/>
  <c r="J108" i="3" s="1"/>
  <c r="R107" i="4"/>
  <c r="T107" i="4" s="1"/>
  <c r="S108" i="4"/>
  <c r="D108" i="4"/>
  <c r="C107" i="4"/>
  <c r="E107" i="4" s="1"/>
  <c r="S108" i="3"/>
  <c r="R107" i="3"/>
  <c r="T107" i="3" s="1"/>
  <c r="N107" i="4"/>
  <c r="M106" i="4"/>
  <c r="O106" i="4" s="1"/>
  <c r="Z110" i="5" l="1"/>
  <c r="AA110" i="5"/>
  <c r="AB110" i="5" s="1"/>
  <c r="E110" i="5"/>
  <c r="F110" i="5"/>
  <c r="G110" i="5" s="1"/>
  <c r="L110" i="5"/>
  <c r="M110" i="5"/>
  <c r="N110" i="5" s="1"/>
  <c r="S110" i="5"/>
  <c r="T110" i="5"/>
  <c r="U110" i="5" s="1"/>
  <c r="AG112" i="5"/>
  <c r="AH112" i="5"/>
  <c r="AI112" i="5" s="1"/>
  <c r="R112" i="5"/>
  <c r="Q111" i="5"/>
  <c r="AF114" i="5"/>
  <c r="AE113" i="5"/>
  <c r="K112" i="5"/>
  <c r="J111" i="5"/>
  <c r="Y112" i="5"/>
  <c r="X111" i="5"/>
  <c r="D112" i="5"/>
  <c r="C111" i="5"/>
  <c r="N108" i="4"/>
  <c r="M107" i="4"/>
  <c r="O107" i="4" s="1"/>
  <c r="D109" i="4"/>
  <c r="C108" i="4"/>
  <c r="E108" i="4" s="1"/>
  <c r="H108" i="4"/>
  <c r="J108" i="4" s="1"/>
  <c r="I109" i="4"/>
  <c r="I110" i="3"/>
  <c r="H109" i="3"/>
  <c r="J109" i="3" s="1"/>
  <c r="D109" i="3"/>
  <c r="C108" i="3"/>
  <c r="E108" i="3" s="1"/>
  <c r="X135" i="3"/>
  <c r="W134" i="3"/>
  <c r="Y134" i="3" s="1"/>
  <c r="R108" i="4"/>
  <c r="T108" i="4" s="1"/>
  <c r="S109" i="4"/>
  <c r="S109" i="3"/>
  <c r="R108" i="3"/>
  <c r="T108" i="3" s="1"/>
  <c r="X110" i="4"/>
  <c r="W109" i="4"/>
  <c r="Y109" i="4" s="1"/>
  <c r="N109" i="3"/>
  <c r="M108" i="3"/>
  <c r="O108" i="3" s="1"/>
  <c r="L111" i="5" l="1"/>
  <c r="M111" i="5"/>
  <c r="N111" i="5" s="1"/>
  <c r="S111" i="5"/>
  <c r="T111" i="5"/>
  <c r="U111" i="5" s="1"/>
  <c r="Z111" i="5"/>
  <c r="AA111" i="5"/>
  <c r="AB111" i="5" s="1"/>
  <c r="AG113" i="5"/>
  <c r="AH113" i="5"/>
  <c r="AI113" i="5" s="1"/>
  <c r="E111" i="5"/>
  <c r="F111" i="5"/>
  <c r="G111" i="5" s="1"/>
  <c r="AF115" i="5"/>
  <c r="AE114" i="5"/>
  <c r="Y113" i="5"/>
  <c r="X112" i="5"/>
  <c r="D113" i="5"/>
  <c r="C112" i="5"/>
  <c r="K113" i="5"/>
  <c r="J112" i="5"/>
  <c r="Q112" i="5"/>
  <c r="R113" i="5"/>
  <c r="S110" i="3"/>
  <c r="R109" i="3"/>
  <c r="T109" i="3" s="1"/>
  <c r="I111" i="3"/>
  <c r="H110" i="3"/>
  <c r="J110" i="3" s="1"/>
  <c r="S110" i="4"/>
  <c r="R109" i="4"/>
  <c r="T109" i="4" s="1"/>
  <c r="I110" i="4"/>
  <c r="H109" i="4"/>
  <c r="J109" i="4" s="1"/>
  <c r="N110" i="3"/>
  <c r="M109" i="3"/>
  <c r="O109" i="3" s="1"/>
  <c r="X136" i="3"/>
  <c r="W135" i="3"/>
  <c r="Y135" i="3" s="1"/>
  <c r="D110" i="4"/>
  <c r="C109" i="4"/>
  <c r="E109" i="4" s="1"/>
  <c r="X111" i="4"/>
  <c r="W110" i="4"/>
  <c r="Y110" i="4" s="1"/>
  <c r="D110" i="3"/>
  <c r="C109" i="3"/>
  <c r="E109" i="3" s="1"/>
  <c r="N109" i="4"/>
  <c r="M108" i="4"/>
  <c r="O108" i="4" s="1"/>
  <c r="E112" i="5" l="1"/>
  <c r="F112" i="5"/>
  <c r="G112" i="5" s="1"/>
  <c r="AG114" i="5"/>
  <c r="AH114" i="5"/>
  <c r="AI114" i="5" s="1"/>
  <c r="S112" i="5"/>
  <c r="T112" i="5"/>
  <c r="U112" i="5" s="1"/>
  <c r="L112" i="5"/>
  <c r="M112" i="5"/>
  <c r="N112" i="5" s="1"/>
  <c r="Z112" i="5"/>
  <c r="AA112" i="5"/>
  <c r="AB112" i="5" s="1"/>
  <c r="Y114" i="5"/>
  <c r="X113" i="5"/>
  <c r="K114" i="5"/>
  <c r="J113" i="5"/>
  <c r="Q113" i="5"/>
  <c r="R114" i="5"/>
  <c r="D114" i="5"/>
  <c r="C113" i="5"/>
  <c r="AF116" i="5"/>
  <c r="AE115" i="5"/>
  <c r="X112" i="4"/>
  <c r="W111" i="4"/>
  <c r="Y111" i="4" s="1"/>
  <c r="I111" i="4"/>
  <c r="H110" i="4"/>
  <c r="J110" i="4" s="1"/>
  <c r="I112" i="3"/>
  <c r="H111" i="3"/>
  <c r="J111" i="3" s="1"/>
  <c r="N110" i="4"/>
  <c r="M109" i="4"/>
  <c r="O109" i="4" s="1"/>
  <c r="X137" i="3"/>
  <c r="W136" i="3"/>
  <c r="Y136" i="3" s="1"/>
  <c r="D111" i="3"/>
  <c r="C110" i="3"/>
  <c r="E110" i="3" s="1"/>
  <c r="D111" i="4"/>
  <c r="C110" i="4"/>
  <c r="E110" i="4" s="1"/>
  <c r="N111" i="3"/>
  <c r="M110" i="3"/>
  <c r="O110" i="3" s="1"/>
  <c r="S111" i="4"/>
  <c r="R110" i="4"/>
  <c r="T110" i="4" s="1"/>
  <c r="S111" i="3"/>
  <c r="R110" i="3"/>
  <c r="T110" i="3" s="1"/>
  <c r="AG115" i="5" l="1"/>
  <c r="AH115" i="5"/>
  <c r="AI115" i="5" s="1"/>
  <c r="Z113" i="5"/>
  <c r="AA113" i="5"/>
  <c r="AB113" i="5" s="1"/>
  <c r="S113" i="5"/>
  <c r="T113" i="5"/>
  <c r="U113" i="5" s="1"/>
  <c r="E113" i="5"/>
  <c r="F113" i="5"/>
  <c r="G113" i="5" s="1"/>
  <c r="L113" i="5"/>
  <c r="M113" i="5"/>
  <c r="N113" i="5" s="1"/>
  <c r="K115" i="5"/>
  <c r="J114" i="5"/>
  <c r="C114" i="5"/>
  <c r="D115" i="5"/>
  <c r="R115" i="5"/>
  <c r="Q114" i="5"/>
  <c r="AF117" i="5"/>
  <c r="AE116" i="5"/>
  <c r="Y115" i="5"/>
  <c r="X114" i="5"/>
  <c r="S112" i="3"/>
  <c r="R111" i="3"/>
  <c r="T111" i="3" s="1"/>
  <c r="N112" i="3"/>
  <c r="M111" i="3"/>
  <c r="O111" i="3" s="1"/>
  <c r="D112" i="3"/>
  <c r="C111" i="3"/>
  <c r="E111" i="3" s="1"/>
  <c r="N111" i="4"/>
  <c r="M110" i="4"/>
  <c r="O110" i="4" s="1"/>
  <c r="I112" i="4"/>
  <c r="H111" i="4"/>
  <c r="J111" i="4" s="1"/>
  <c r="S112" i="4"/>
  <c r="R111" i="4"/>
  <c r="T111" i="4" s="1"/>
  <c r="C111" i="4"/>
  <c r="E111" i="4" s="1"/>
  <c r="D112" i="4"/>
  <c r="X138" i="3"/>
  <c r="W137" i="3"/>
  <c r="Y137" i="3" s="1"/>
  <c r="I113" i="3"/>
  <c r="H112" i="3"/>
  <c r="J112" i="3" s="1"/>
  <c r="X113" i="4"/>
  <c r="W112" i="4"/>
  <c r="Y112" i="4" s="1"/>
  <c r="Z114" i="5" l="1"/>
  <c r="AA114" i="5"/>
  <c r="AB114" i="5" s="1"/>
  <c r="L114" i="5"/>
  <c r="M114" i="5"/>
  <c r="N114" i="5" s="1"/>
  <c r="S114" i="5"/>
  <c r="T114" i="5"/>
  <c r="U114" i="5" s="1"/>
  <c r="AG116" i="5"/>
  <c r="AH116" i="5"/>
  <c r="AI116" i="5" s="1"/>
  <c r="E114" i="5"/>
  <c r="F114" i="5"/>
  <c r="G114" i="5" s="1"/>
  <c r="AF118" i="5"/>
  <c r="AE117" i="5"/>
  <c r="C115" i="5"/>
  <c r="D116" i="5"/>
  <c r="X115" i="5"/>
  <c r="Y116" i="5"/>
  <c r="R116" i="5"/>
  <c r="Q115" i="5"/>
  <c r="K116" i="5"/>
  <c r="J115" i="5"/>
  <c r="M111" i="4"/>
  <c r="O111" i="4" s="1"/>
  <c r="N112" i="4"/>
  <c r="X114" i="4"/>
  <c r="W113" i="4"/>
  <c r="Y113" i="4" s="1"/>
  <c r="X139" i="3"/>
  <c r="W138" i="3"/>
  <c r="Y138" i="3" s="1"/>
  <c r="S113" i="4"/>
  <c r="R112" i="4"/>
  <c r="T112" i="4" s="1"/>
  <c r="N113" i="3"/>
  <c r="M112" i="3"/>
  <c r="O112" i="3" s="1"/>
  <c r="C112" i="4"/>
  <c r="E112" i="4" s="1"/>
  <c r="D113" i="4"/>
  <c r="I114" i="3"/>
  <c r="H113" i="3"/>
  <c r="J113" i="3" s="1"/>
  <c r="I113" i="4"/>
  <c r="H112" i="4"/>
  <c r="J112" i="4" s="1"/>
  <c r="D113" i="3"/>
  <c r="C112" i="3"/>
  <c r="E112" i="3" s="1"/>
  <c r="S113" i="3"/>
  <c r="R112" i="3"/>
  <c r="T112" i="3" s="1"/>
  <c r="AG117" i="5" l="1"/>
  <c r="AH117" i="5"/>
  <c r="AI117" i="5" s="1"/>
  <c r="Z115" i="5"/>
  <c r="AA115" i="5"/>
  <c r="AB115" i="5" s="1"/>
  <c r="S115" i="5"/>
  <c r="T115" i="5"/>
  <c r="U115" i="5" s="1"/>
  <c r="L115" i="5"/>
  <c r="M115" i="5"/>
  <c r="N115" i="5" s="1"/>
  <c r="E115" i="5"/>
  <c r="F115" i="5"/>
  <c r="G115" i="5" s="1"/>
  <c r="R117" i="5"/>
  <c r="Q116" i="5"/>
  <c r="X116" i="5"/>
  <c r="Y117" i="5"/>
  <c r="D117" i="5"/>
  <c r="C116" i="5"/>
  <c r="K117" i="5"/>
  <c r="J116" i="5"/>
  <c r="AE118" i="5"/>
  <c r="AF119" i="5"/>
  <c r="D114" i="4"/>
  <c r="C113" i="4"/>
  <c r="E113" i="4" s="1"/>
  <c r="S114" i="3"/>
  <c r="R113" i="3"/>
  <c r="T113" i="3" s="1"/>
  <c r="I114" i="4"/>
  <c r="H113" i="4"/>
  <c r="J113" i="4" s="1"/>
  <c r="S114" i="4"/>
  <c r="R113" i="4"/>
  <c r="T113" i="4" s="1"/>
  <c r="W114" i="4"/>
  <c r="Y114" i="4" s="1"/>
  <c r="X115" i="4"/>
  <c r="M112" i="4"/>
  <c r="O112" i="4" s="1"/>
  <c r="N113" i="4"/>
  <c r="D114" i="3"/>
  <c r="C113" i="3"/>
  <c r="E113" i="3" s="1"/>
  <c r="I115" i="3"/>
  <c r="H114" i="3"/>
  <c r="J114" i="3" s="1"/>
  <c r="N114" i="3"/>
  <c r="M113" i="3"/>
  <c r="O113" i="3" s="1"/>
  <c r="X140" i="3"/>
  <c r="W139" i="3"/>
  <c r="Y139" i="3" s="1"/>
  <c r="S116" i="5" l="1"/>
  <c r="T116" i="5"/>
  <c r="U116" i="5" s="1"/>
  <c r="AG118" i="5"/>
  <c r="AH118" i="5"/>
  <c r="AI118" i="5" s="1"/>
  <c r="L116" i="5"/>
  <c r="M116" i="5"/>
  <c r="N116" i="5" s="1"/>
  <c r="E116" i="5"/>
  <c r="F116" i="5"/>
  <c r="G116" i="5" s="1"/>
  <c r="Z116" i="5"/>
  <c r="AA116" i="5"/>
  <c r="AB116" i="5" s="1"/>
  <c r="Y118" i="5"/>
  <c r="X117" i="5"/>
  <c r="J117" i="5"/>
  <c r="K118" i="5"/>
  <c r="AE119" i="5"/>
  <c r="AF120" i="5"/>
  <c r="D118" i="5"/>
  <c r="C117" i="5"/>
  <c r="R118" i="5"/>
  <c r="Q117" i="5"/>
  <c r="N114" i="4"/>
  <c r="M113" i="4"/>
  <c r="O113" i="4" s="1"/>
  <c r="I116" i="3"/>
  <c r="H115" i="3"/>
  <c r="J115" i="3" s="1"/>
  <c r="S115" i="4"/>
  <c r="R114" i="4"/>
  <c r="T114" i="4" s="1"/>
  <c r="W115" i="4"/>
  <c r="Y115" i="4" s="1"/>
  <c r="X116" i="4"/>
  <c r="X141" i="3"/>
  <c r="W140" i="3"/>
  <c r="Y140" i="3" s="1"/>
  <c r="S115" i="3"/>
  <c r="R114" i="3"/>
  <c r="T114" i="3" s="1"/>
  <c r="N115" i="3"/>
  <c r="M114" i="3"/>
  <c r="O114" i="3" s="1"/>
  <c r="D115" i="3"/>
  <c r="C114" i="3"/>
  <c r="E114" i="3" s="1"/>
  <c r="I115" i="4"/>
  <c r="H114" i="4"/>
  <c r="J114" i="4" s="1"/>
  <c r="D115" i="4"/>
  <c r="C114" i="4"/>
  <c r="E114" i="4" s="1"/>
  <c r="AG119" i="5" l="1"/>
  <c r="AH119" i="5"/>
  <c r="AI119" i="5" s="1"/>
  <c r="E117" i="5"/>
  <c r="F117" i="5"/>
  <c r="G117" i="5" s="1"/>
  <c r="S117" i="5"/>
  <c r="T117" i="5"/>
  <c r="U117" i="5" s="1"/>
  <c r="Z117" i="5"/>
  <c r="AA117" i="5"/>
  <c r="AB117" i="5" s="1"/>
  <c r="L117" i="5"/>
  <c r="M117" i="5"/>
  <c r="N117" i="5" s="1"/>
  <c r="D119" i="5"/>
  <c r="C118" i="5"/>
  <c r="J118" i="5"/>
  <c r="K119" i="5"/>
  <c r="AF121" i="5"/>
  <c r="AE120" i="5"/>
  <c r="R119" i="5"/>
  <c r="Q118" i="5"/>
  <c r="Y119" i="5"/>
  <c r="X118" i="5"/>
  <c r="X117" i="4"/>
  <c r="W116" i="4"/>
  <c r="Y116" i="4" s="1"/>
  <c r="D116" i="4"/>
  <c r="C115" i="4"/>
  <c r="E115" i="4" s="1"/>
  <c r="D116" i="3"/>
  <c r="C115" i="3"/>
  <c r="E115" i="3" s="1"/>
  <c r="S116" i="3"/>
  <c r="R115" i="3"/>
  <c r="T115" i="3" s="1"/>
  <c r="I117" i="3"/>
  <c r="H116" i="3"/>
  <c r="J116" i="3" s="1"/>
  <c r="H115" i="4"/>
  <c r="J115" i="4" s="1"/>
  <c r="I116" i="4"/>
  <c r="N116" i="3"/>
  <c r="M115" i="3"/>
  <c r="O115" i="3" s="1"/>
  <c r="X142" i="3"/>
  <c r="W141" i="3"/>
  <c r="Y141" i="3" s="1"/>
  <c r="R115" i="4"/>
  <c r="T115" i="4" s="1"/>
  <c r="S116" i="4"/>
  <c r="N115" i="4"/>
  <c r="M114" i="4"/>
  <c r="O114" i="4" s="1"/>
  <c r="Z118" i="5" l="1"/>
  <c r="AA118" i="5"/>
  <c r="AB118" i="5" s="1"/>
  <c r="E118" i="5"/>
  <c r="F118" i="5"/>
  <c r="G118" i="5" s="1"/>
  <c r="S118" i="5"/>
  <c r="T118" i="5"/>
  <c r="U118" i="5" s="1"/>
  <c r="AG120" i="5"/>
  <c r="AH120" i="5"/>
  <c r="AI120" i="5" s="1"/>
  <c r="L118" i="5"/>
  <c r="M118" i="5"/>
  <c r="N118" i="5" s="1"/>
  <c r="K120" i="5"/>
  <c r="J119" i="5"/>
  <c r="R120" i="5"/>
  <c r="Q119" i="5"/>
  <c r="Y120" i="5"/>
  <c r="X119" i="5"/>
  <c r="AF122" i="5"/>
  <c r="AE121" i="5"/>
  <c r="D120" i="5"/>
  <c r="C119" i="5"/>
  <c r="N116" i="4"/>
  <c r="M115" i="4"/>
  <c r="O115" i="4" s="1"/>
  <c r="X143" i="3"/>
  <c r="W142" i="3"/>
  <c r="Y142" i="3" s="1"/>
  <c r="S117" i="3"/>
  <c r="R116" i="3"/>
  <c r="T116" i="3" s="1"/>
  <c r="D117" i="4"/>
  <c r="C116" i="4"/>
  <c r="E116" i="4" s="1"/>
  <c r="R116" i="4"/>
  <c r="T116" i="4" s="1"/>
  <c r="S117" i="4"/>
  <c r="N117" i="3"/>
  <c r="M116" i="3"/>
  <c r="O116" i="3" s="1"/>
  <c r="I118" i="3"/>
  <c r="H117" i="3"/>
  <c r="J117" i="3" s="1"/>
  <c r="D117" i="3"/>
  <c r="C116" i="3"/>
  <c r="E116" i="3" s="1"/>
  <c r="X118" i="4"/>
  <c r="W117" i="4"/>
  <c r="Y117" i="4" s="1"/>
  <c r="H116" i="4"/>
  <c r="J116" i="4" s="1"/>
  <c r="I117" i="4"/>
  <c r="E119" i="5" l="1"/>
  <c r="F119" i="5"/>
  <c r="G119" i="5" s="1"/>
  <c r="L119" i="5"/>
  <c r="M119" i="5"/>
  <c r="N119" i="5" s="1"/>
  <c r="S119" i="5"/>
  <c r="T119" i="5"/>
  <c r="U119" i="5" s="1"/>
  <c r="Z119" i="5"/>
  <c r="AA119" i="5"/>
  <c r="AB119" i="5" s="1"/>
  <c r="AG121" i="5"/>
  <c r="AH121" i="5"/>
  <c r="AI121" i="5" s="1"/>
  <c r="Q120" i="5"/>
  <c r="R121" i="5"/>
  <c r="AF123" i="5"/>
  <c r="AE122" i="5"/>
  <c r="D121" i="5"/>
  <c r="C120" i="5"/>
  <c r="Y121" i="5"/>
  <c r="X120" i="5"/>
  <c r="K121" i="5"/>
  <c r="J120" i="5"/>
  <c r="I118" i="4"/>
  <c r="H117" i="4"/>
  <c r="J117" i="4" s="1"/>
  <c r="D118" i="3"/>
  <c r="C117" i="3"/>
  <c r="E117" i="3" s="1"/>
  <c r="N118" i="3"/>
  <c r="M117" i="3"/>
  <c r="O117" i="3" s="1"/>
  <c r="D118" i="4"/>
  <c r="C117" i="4"/>
  <c r="E117" i="4" s="1"/>
  <c r="X144" i="3"/>
  <c r="W143" i="3"/>
  <c r="Y143" i="3" s="1"/>
  <c r="S118" i="4"/>
  <c r="R117" i="4"/>
  <c r="T117" i="4" s="1"/>
  <c r="X119" i="4"/>
  <c r="W118" i="4"/>
  <c r="Y118" i="4" s="1"/>
  <c r="I119" i="3"/>
  <c r="H118" i="3"/>
  <c r="J118" i="3" s="1"/>
  <c r="S118" i="3"/>
  <c r="R117" i="3"/>
  <c r="T117" i="3" s="1"/>
  <c r="N117" i="4"/>
  <c r="M116" i="4"/>
  <c r="O116" i="4" s="1"/>
  <c r="E120" i="5" l="1"/>
  <c r="F120" i="5"/>
  <c r="G120" i="5" s="1"/>
  <c r="S120" i="5"/>
  <c r="T120" i="5"/>
  <c r="U120" i="5" s="1"/>
  <c r="L120" i="5"/>
  <c r="M120" i="5"/>
  <c r="N120" i="5" s="1"/>
  <c r="Z120" i="5"/>
  <c r="AA120" i="5"/>
  <c r="AB120" i="5" s="1"/>
  <c r="AG122" i="5"/>
  <c r="AH122" i="5"/>
  <c r="AI122" i="5" s="1"/>
  <c r="AF124" i="5"/>
  <c r="AE123" i="5"/>
  <c r="Y122" i="5"/>
  <c r="X121" i="5"/>
  <c r="Q121" i="5"/>
  <c r="R122" i="5"/>
  <c r="K122" i="5"/>
  <c r="J121" i="5"/>
  <c r="D122" i="5"/>
  <c r="C121" i="5"/>
  <c r="N118" i="4"/>
  <c r="M117" i="4"/>
  <c r="O117" i="4" s="1"/>
  <c r="S119" i="4"/>
  <c r="R118" i="4"/>
  <c r="T118" i="4" s="1"/>
  <c r="D119" i="3"/>
  <c r="C118" i="3"/>
  <c r="E118" i="3" s="1"/>
  <c r="X120" i="4"/>
  <c r="W119" i="4"/>
  <c r="Y119" i="4" s="1"/>
  <c r="X145" i="3"/>
  <c r="W144" i="3"/>
  <c r="Y144" i="3" s="1"/>
  <c r="N119" i="3"/>
  <c r="M118" i="3"/>
  <c r="O118" i="3" s="1"/>
  <c r="I120" i="3"/>
  <c r="H119" i="3"/>
  <c r="J119" i="3" s="1"/>
  <c r="D119" i="4"/>
  <c r="C118" i="4"/>
  <c r="E118" i="4" s="1"/>
  <c r="S119" i="3"/>
  <c r="R118" i="3"/>
  <c r="T118" i="3" s="1"/>
  <c r="I119" i="4"/>
  <c r="H118" i="4"/>
  <c r="J118" i="4" s="1"/>
  <c r="Z121" i="5" l="1"/>
  <c r="AA121" i="5"/>
  <c r="AB121" i="5" s="1"/>
  <c r="E121" i="5"/>
  <c r="F121" i="5"/>
  <c r="G121" i="5" s="1"/>
  <c r="AG123" i="5"/>
  <c r="AH123" i="5"/>
  <c r="AI123" i="5" s="1"/>
  <c r="S121" i="5"/>
  <c r="T121" i="5"/>
  <c r="U121" i="5" s="1"/>
  <c r="L121" i="5"/>
  <c r="M121" i="5"/>
  <c r="N121" i="5" s="1"/>
  <c r="K123" i="5"/>
  <c r="J122" i="5"/>
  <c r="Y123" i="5"/>
  <c r="X122" i="5"/>
  <c r="R123" i="5"/>
  <c r="Q122" i="5"/>
  <c r="C122" i="5"/>
  <c r="D123" i="5"/>
  <c r="AF125" i="5"/>
  <c r="AE124" i="5"/>
  <c r="S120" i="3"/>
  <c r="R119" i="3"/>
  <c r="T119" i="3" s="1"/>
  <c r="I121" i="3"/>
  <c r="H120" i="3"/>
  <c r="J120" i="3" s="1"/>
  <c r="X146" i="3"/>
  <c r="W145" i="3"/>
  <c r="Y145" i="3" s="1"/>
  <c r="D120" i="3"/>
  <c r="C119" i="3"/>
  <c r="E119" i="3" s="1"/>
  <c r="N119" i="4"/>
  <c r="M118" i="4"/>
  <c r="O118" i="4" s="1"/>
  <c r="I120" i="4"/>
  <c r="H119" i="4"/>
  <c r="J119" i="4" s="1"/>
  <c r="C119" i="4"/>
  <c r="E119" i="4" s="1"/>
  <c r="D120" i="4"/>
  <c r="N120" i="3"/>
  <c r="M119" i="3"/>
  <c r="O119" i="3" s="1"/>
  <c r="X121" i="4"/>
  <c r="W120" i="4"/>
  <c r="Y120" i="4" s="1"/>
  <c r="S120" i="4"/>
  <c r="R119" i="4"/>
  <c r="T119" i="4" s="1"/>
  <c r="AG124" i="5" l="1"/>
  <c r="AH124" i="5"/>
  <c r="AI124" i="5" s="1"/>
  <c r="L122" i="5"/>
  <c r="M122" i="5"/>
  <c r="N122" i="5" s="1"/>
  <c r="Z122" i="5"/>
  <c r="AA122" i="5"/>
  <c r="AB122" i="5" s="1"/>
  <c r="S122" i="5"/>
  <c r="T122" i="5"/>
  <c r="U122" i="5" s="1"/>
  <c r="E122" i="5"/>
  <c r="F122" i="5"/>
  <c r="G122" i="5" s="1"/>
  <c r="C123" i="5"/>
  <c r="D124" i="5"/>
  <c r="X123" i="5"/>
  <c r="Y124" i="5"/>
  <c r="AF126" i="5"/>
  <c r="AE125" i="5"/>
  <c r="R124" i="5"/>
  <c r="Q123" i="5"/>
  <c r="K124" i="5"/>
  <c r="J123" i="5"/>
  <c r="S121" i="4"/>
  <c r="R120" i="4"/>
  <c r="T120" i="4" s="1"/>
  <c r="N121" i="3"/>
  <c r="M120" i="3"/>
  <c r="O120" i="3" s="1"/>
  <c r="I121" i="4"/>
  <c r="H120" i="4"/>
  <c r="J120" i="4" s="1"/>
  <c r="D121" i="3"/>
  <c r="C120" i="3"/>
  <c r="E120" i="3" s="1"/>
  <c r="I122" i="3"/>
  <c r="H121" i="3"/>
  <c r="J121" i="3" s="1"/>
  <c r="C120" i="4"/>
  <c r="E120" i="4" s="1"/>
  <c r="D121" i="4"/>
  <c r="X122" i="4"/>
  <c r="W121" i="4"/>
  <c r="Y121" i="4" s="1"/>
  <c r="M119" i="4"/>
  <c r="O119" i="4" s="1"/>
  <c r="N120" i="4"/>
  <c r="X147" i="3"/>
  <c r="W146" i="3"/>
  <c r="Y146" i="3" s="1"/>
  <c r="S121" i="3"/>
  <c r="R120" i="3"/>
  <c r="T120" i="3" s="1"/>
  <c r="L123" i="5" l="1"/>
  <c r="M123" i="5"/>
  <c r="N123" i="5" s="1"/>
  <c r="AG125" i="5"/>
  <c r="AH125" i="5"/>
  <c r="AI125" i="5" s="1"/>
  <c r="E123" i="5"/>
  <c r="F123" i="5"/>
  <c r="G123" i="5" s="1"/>
  <c r="S123" i="5"/>
  <c r="T123" i="5"/>
  <c r="U123" i="5" s="1"/>
  <c r="Z123" i="5"/>
  <c r="AA123" i="5"/>
  <c r="AB123" i="5" s="1"/>
  <c r="R125" i="5"/>
  <c r="Q124" i="5"/>
  <c r="X124" i="5"/>
  <c r="Y125" i="5"/>
  <c r="D125" i="5"/>
  <c r="C124" i="5"/>
  <c r="K125" i="5"/>
  <c r="J124" i="5"/>
  <c r="AE126" i="5"/>
  <c r="AF127" i="5"/>
  <c r="X148" i="3"/>
  <c r="W147" i="3"/>
  <c r="Y147" i="3" s="1"/>
  <c r="X123" i="4"/>
  <c r="W122" i="4"/>
  <c r="Y122" i="4" s="1"/>
  <c r="I123" i="3"/>
  <c r="H122" i="3"/>
  <c r="J122" i="3" s="1"/>
  <c r="I122" i="4"/>
  <c r="H121" i="4"/>
  <c r="J121" i="4" s="1"/>
  <c r="S122" i="4"/>
  <c r="R121" i="4"/>
  <c r="T121" i="4" s="1"/>
  <c r="M120" i="4"/>
  <c r="O120" i="4" s="1"/>
  <c r="N121" i="4"/>
  <c r="D122" i="4"/>
  <c r="C121" i="4"/>
  <c r="E121" i="4" s="1"/>
  <c r="S122" i="3"/>
  <c r="R121" i="3"/>
  <c r="T121" i="3" s="1"/>
  <c r="D122" i="3"/>
  <c r="C121" i="3"/>
  <c r="E121" i="3" s="1"/>
  <c r="N122" i="3"/>
  <c r="M121" i="3"/>
  <c r="O121" i="3" s="1"/>
  <c r="E124" i="5" l="1"/>
  <c r="F124" i="5"/>
  <c r="G124" i="5" s="1"/>
  <c r="S124" i="5"/>
  <c r="T124" i="5"/>
  <c r="U124" i="5" s="1"/>
  <c r="AG126" i="5"/>
  <c r="AH126" i="5"/>
  <c r="AI126" i="5" s="1"/>
  <c r="L124" i="5"/>
  <c r="M124" i="5"/>
  <c r="N124" i="5" s="1"/>
  <c r="Z124" i="5"/>
  <c r="AA124" i="5"/>
  <c r="AB124" i="5" s="1"/>
  <c r="J125" i="5"/>
  <c r="K126" i="5"/>
  <c r="Y126" i="5"/>
  <c r="X125" i="5"/>
  <c r="AE127" i="5"/>
  <c r="AF128" i="5"/>
  <c r="D126" i="5"/>
  <c r="C125" i="5"/>
  <c r="R126" i="5"/>
  <c r="Q125" i="5"/>
  <c r="N123" i="3"/>
  <c r="M122" i="3"/>
  <c r="O122" i="3" s="1"/>
  <c r="S123" i="3"/>
  <c r="R122" i="3"/>
  <c r="T122" i="3" s="1"/>
  <c r="I123" i="4"/>
  <c r="H122" i="4"/>
  <c r="J122" i="4" s="1"/>
  <c r="W123" i="4"/>
  <c r="Y123" i="4" s="1"/>
  <c r="X124" i="4"/>
  <c r="N122" i="4"/>
  <c r="M121" i="4"/>
  <c r="O121" i="4" s="1"/>
  <c r="D123" i="3"/>
  <c r="C122" i="3"/>
  <c r="E122" i="3" s="1"/>
  <c r="D123" i="4"/>
  <c r="C122" i="4"/>
  <c r="E122" i="4" s="1"/>
  <c r="S123" i="4"/>
  <c r="R122" i="4"/>
  <c r="T122" i="4" s="1"/>
  <c r="I124" i="3"/>
  <c r="H123" i="3"/>
  <c r="J123" i="3" s="1"/>
  <c r="X149" i="3"/>
  <c r="W148" i="3"/>
  <c r="Y148" i="3" s="1"/>
  <c r="AG127" i="5" l="1"/>
  <c r="AH127" i="5"/>
  <c r="AI127" i="5" s="1"/>
  <c r="L125" i="5"/>
  <c r="M125" i="5"/>
  <c r="N125" i="5" s="1"/>
  <c r="E125" i="5"/>
  <c r="F125" i="5"/>
  <c r="G125" i="5" s="1"/>
  <c r="S125" i="5"/>
  <c r="T125" i="5"/>
  <c r="U125" i="5" s="1"/>
  <c r="Z125" i="5"/>
  <c r="AA125" i="5"/>
  <c r="AB125" i="5" s="1"/>
  <c r="Y127" i="5"/>
  <c r="X126" i="5"/>
  <c r="AF129" i="5"/>
  <c r="AE128" i="5"/>
  <c r="J126" i="5"/>
  <c r="K127" i="5"/>
  <c r="D127" i="5"/>
  <c r="C126" i="5"/>
  <c r="R127" i="5"/>
  <c r="Q126" i="5"/>
  <c r="X125" i="4"/>
  <c r="W124" i="4"/>
  <c r="Y124" i="4" s="1"/>
  <c r="X150" i="3"/>
  <c r="W149" i="3"/>
  <c r="Y149" i="3" s="1"/>
  <c r="R123" i="4"/>
  <c r="T123" i="4" s="1"/>
  <c r="S124" i="4"/>
  <c r="D124" i="3"/>
  <c r="C123" i="3"/>
  <c r="E123" i="3" s="1"/>
  <c r="S124" i="3"/>
  <c r="R123" i="3"/>
  <c r="T123" i="3" s="1"/>
  <c r="I125" i="3"/>
  <c r="H124" i="3"/>
  <c r="J124" i="3" s="1"/>
  <c r="D124" i="4"/>
  <c r="C123" i="4"/>
  <c r="E123" i="4" s="1"/>
  <c r="N123" i="4"/>
  <c r="M122" i="4"/>
  <c r="O122" i="4" s="1"/>
  <c r="I124" i="4"/>
  <c r="H123" i="4"/>
  <c r="J123" i="4" s="1"/>
  <c r="N124" i="3"/>
  <c r="M123" i="3"/>
  <c r="O123" i="3" s="1"/>
  <c r="L126" i="5" l="1"/>
  <c r="M126" i="5"/>
  <c r="N126" i="5" s="1"/>
  <c r="Z126" i="5"/>
  <c r="AA126" i="5"/>
  <c r="AB126" i="5" s="1"/>
  <c r="E126" i="5"/>
  <c r="F126" i="5"/>
  <c r="G126" i="5" s="1"/>
  <c r="AG128" i="5"/>
  <c r="AH128" i="5"/>
  <c r="AI128" i="5" s="1"/>
  <c r="S126" i="5"/>
  <c r="T126" i="5"/>
  <c r="U126" i="5" s="1"/>
  <c r="D128" i="5"/>
  <c r="C127" i="5"/>
  <c r="AF130" i="5"/>
  <c r="AE129" i="5"/>
  <c r="K128" i="5"/>
  <c r="J127" i="5"/>
  <c r="R128" i="5"/>
  <c r="Q127" i="5"/>
  <c r="Y128" i="5"/>
  <c r="X127" i="5"/>
  <c r="N125" i="3"/>
  <c r="M124" i="3"/>
  <c r="O124" i="3" s="1"/>
  <c r="M123" i="4"/>
  <c r="O123" i="4" s="1"/>
  <c r="N124" i="4"/>
  <c r="I126" i="3"/>
  <c r="H125" i="3"/>
  <c r="J125" i="3" s="1"/>
  <c r="D125" i="3"/>
  <c r="C124" i="3"/>
  <c r="E124" i="3" s="1"/>
  <c r="X151" i="3"/>
  <c r="W150" i="3"/>
  <c r="Y150" i="3" s="1"/>
  <c r="S125" i="4"/>
  <c r="R124" i="4"/>
  <c r="T124" i="4" s="1"/>
  <c r="I125" i="4"/>
  <c r="H124" i="4"/>
  <c r="J124" i="4" s="1"/>
  <c r="D125" i="4"/>
  <c r="C124" i="4"/>
  <c r="E124" i="4" s="1"/>
  <c r="S125" i="3"/>
  <c r="R124" i="3"/>
  <c r="T124" i="3" s="1"/>
  <c r="X126" i="4"/>
  <c r="W125" i="4"/>
  <c r="Y125" i="4" s="1"/>
  <c r="Z127" i="5" l="1"/>
  <c r="AA127" i="5"/>
  <c r="AB127" i="5" s="1"/>
  <c r="E127" i="5"/>
  <c r="F127" i="5"/>
  <c r="G127" i="5" s="1"/>
  <c r="L127" i="5"/>
  <c r="M127" i="5"/>
  <c r="N127" i="5" s="1"/>
  <c r="S127" i="5"/>
  <c r="T127" i="5"/>
  <c r="U127" i="5" s="1"/>
  <c r="AG129" i="5"/>
  <c r="AH129" i="5"/>
  <c r="AI129" i="5" s="1"/>
  <c r="AF131" i="5"/>
  <c r="AE130" i="5"/>
  <c r="Q128" i="5"/>
  <c r="R129" i="5"/>
  <c r="Y129" i="5"/>
  <c r="X128" i="5"/>
  <c r="K129" i="5"/>
  <c r="J128" i="5"/>
  <c r="D129" i="5"/>
  <c r="C128" i="5"/>
  <c r="S126" i="3"/>
  <c r="R125" i="3"/>
  <c r="T125" i="3" s="1"/>
  <c r="I126" i="4"/>
  <c r="H125" i="4"/>
  <c r="J125" i="4" s="1"/>
  <c r="X152" i="3"/>
  <c r="W151" i="3"/>
  <c r="Y151" i="3" s="1"/>
  <c r="I127" i="3"/>
  <c r="H126" i="3"/>
  <c r="J126" i="3" s="1"/>
  <c r="N126" i="3"/>
  <c r="M125" i="3"/>
  <c r="O125" i="3" s="1"/>
  <c r="N125" i="4"/>
  <c r="M124" i="4"/>
  <c r="O124" i="4" s="1"/>
  <c r="X127" i="4"/>
  <c r="W126" i="4"/>
  <c r="Y126" i="4" s="1"/>
  <c r="D126" i="4"/>
  <c r="C125" i="4"/>
  <c r="E125" i="4" s="1"/>
  <c r="S126" i="4"/>
  <c r="R125" i="4"/>
  <c r="T125" i="4" s="1"/>
  <c r="D126" i="3"/>
  <c r="C125" i="3"/>
  <c r="E125" i="3" s="1"/>
  <c r="E128" i="5" l="1"/>
  <c r="F128" i="5"/>
  <c r="G128" i="5" s="1"/>
  <c r="L128" i="5"/>
  <c r="M128" i="5"/>
  <c r="N128" i="5" s="1"/>
  <c r="Z128" i="5"/>
  <c r="AA128" i="5"/>
  <c r="AB128" i="5" s="1"/>
  <c r="AG130" i="5"/>
  <c r="AH130" i="5"/>
  <c r="AI130" i="5" s="1"/>
  <c r="S128" i="5"/>
  <c r="T128" i="5"/>
  <c r="U128" i="5" s="1"/>
  <c r="Q129" i="5"/>
  <c r="R130" i="5"/>
  <c r="K130" i="5"/>
  <c r="J129" i="5"/>
  <c r="D130" i="5"/>
  <c r="C129" i="5"/>
  <c r="Y130" i="5"/>
  <c r="X129" i="5"/>
  <c r="AE131" i="5"/>
  <c r="AF132" i="5"/>
  <c r="D127" i="3"/>
  <c r="C126" i="3"/>
  <c r="E126" i="3" s="1"/>
  <c r="C126" i="4"/>
  <c r="E126" i="4" s="1"/>
  <c r="D127" i="4"/>
  <c r="N126" i="4"/>
  <c r="M125" i="4"/>
  <c r="O125" i="4" s="1"/>
  <c r="I128" i="3"/>
  <c r="H127" i="3"/>
  <c r="J127" i="3" s="1"/>
  <c r="I127" i="4"/>
  <c r="H126" i="4"/>
  <c r="J126" i="4" s="1"/>
  <c r="S127" i="4"/>
  <c r="R126" i="4"/>
  <c r="T126" i="4" s="1"/>
  <c r="X128" i="4"/>
  <c r="W127" i="4"/>
  <c r="Y127" i="4" s="1"/>
  <c r="N127" i="3"/>
  <c r="M126" i="3"/>
  <c r="O126" i="3" s="1"/>
  <c r="X153" i="3"/>
  <c r="W152" i="3"/>
  <c r="Y152" i="3" s="1"/>
  <c r="S127" i="3"/>
  <c r="R126" i="3"/>
  <c r="T126" i="3" s="1"/>
  <c r="E129" i="5" l="1"/>
  <c r="F129" i="5"/>
  <c r="G129" i="5" s="1"/>
  <c r="L129" i="5"/>
  <c r="M129" i="5"/>
  <c r="N129" i="5" s="1"/>
  <c r="AG131" i="5"/>
  <c r="AH131" i="5"/>
  <c r="AI131" i="5" s="1"/>
  <c r="S129" i="5"/>
  <c r="T129" i="5"/>
  <c r="U129" i="5" s="1"/>
  <c r="Z129" i="5"/>
  <c r="AA129" i="5"/>
  <c r="AB129" i="5" s="1"/>
  <c r="K131" i="5"/>
  <c r="J130" i="5"/>
  <c r="AF133" i="5"/>
  <c r="AE132" i="5"/>
  <c r="R131" i="5"/>
  <c r="Q130" i="5"/>
  <c r="Y131" i="5"/>
  <c r="X130" i="5"/>
  <c r="C130" i="5"/>
  <c r="D131" i="5"/>
  <c r="C127" i="4"/>
  <c r="E127" i="4" s="1"/>
  <c r="D128" i="4"/>
  <c r="S128" i="3"/>
  <c r="R127" i="3"/>
  <c r="T127" i="3" s="1"/>
  <c r="N128" i="3"/>
  <c r="M127" i="3"/>
  <c r="O127" i="3" s="1"/>
  <c r="S128" i="4"/>
  <c r="R127" i="4"/>
  <c r="T127" i="4" s="1"/>
  <c r="I129" i="3"/>
  <c r="H128" i="3"/>
  <c r="J128" i="3" s="1"/>
  <c r="X154" i="3"/>
  <c r="W153" i="3"/>
  <c r="Y153" i="3" s="1"/>
  <c r="X129" i="4"/>
  <c r="W128" i="4"/>
  <c r="Y128" i="4" s="1"/>
  <c r="I128" i="4"/>
  <c r="H127" i="4"/>
  <c r="J127" i="4" s="1"/>
  <c r="M126" i="4"/>
  <c r="O126" i="4" s="1"/>
  <c r="N127" i="4"/>
  <c r="D128" i="3"/>
  <c r="C127" i="3"/>
  <c r="E127" i="3" s="1"/>
  <c r="E130" i="5" l="1"/>
  <c r="F130" i="5"/>
  <c r="G130" i="5" s="1"/>
  <c r="Z130" i="5"/>
  <c r="AA130" i="5"/>
  <c r="AB130" i="5" s="1"/>
  <c r="AG132" i="5"/>
  <c r="AH132" i="5"/>
  <c r="AI132" i="5" s="1"/>
  <c r="S130" i="5"/>
  <c r="T130" i="5"/>
  <c r="U130" i="5" s="1"/>
  <c r="L130" i="5"/>
  <c r="M130" i="5"/>
  <c r="N130" i="5" s="1"/>
  <c r="AF134" i="5"/>
  <c r="AE133" i="5"/>
  <c r="Y132" i="5"/>
  <c r="X131" i="5"/>
  <c r="C131" i="5"/>
  <c r="D132" i="5"/>
  <c r="Q131" i="5"/>
  <c r="R132" i="5"/>
  <c r="K132" i="5"/>
  <c r="J131" i="5"/>
  <c r="D129" i="3"/>
  <c r="C128" i="3"/>
  <c r="E128" i="3" s="1"/>
  <c r="I129" i="4"/>
  <c r="H128" i="4"/>
  <c r="J128" i="4" s="1"/>
  <c r="X155" i="3"/>
  <c r="W154" i="3"/>
  <c r="Y154" i="3" s="1"/>
  <c r="S129" i="4"/>
  <c r="R128" i="4"/>
  <c r="T128" i="4" s="1"/>
  <c r="S129" i="3"/>
  <c r="R128" i="3"/>
  <c r="T128" i="3" s="1"/>
  <c r="M127" i="4"/>
  <c r="O127" i="4" s="1"/>
  <c r="N128" i="4"/>
  <c r="D129" i="4"/>
  <c r="C128" i="4"/>
  <c r="E128" i="4" s="1"/>
  <c r="W129" i="4"/>
  <c r="Y129" i="4" s="1"/>
  <c r="X130" i="4"/>
  <c r="I130" i="3"/>
  <c r="H129" i="3"/>
  <c r="J129" i="3" s="1"/>
  <c r="N129" i="3"/>
  <c r="M128" i="3"/>
  <c r="O128" i="3" s="1"/>
  <c r="AG133" i="5" l="1"/>
  <c r="AH133" i="5"/>
  <c r="AI133" i="5" s="1"/>
  <c r="E131" i="5"/>
  <c r="F131" i="5"/>
  <c r="G131" i="5" s="1"/>
  <c r="L131" i="5"/>
  <c r="M131" i="5"/>
  <c r="N131" i="5" s="1"/>
  <c r="Z131" i="5"/>
  <c r="AA131" i="5"/>
  <c r="AB131" i="5" s="1"/>
  <c r="S131" i="5"/>
  <c r="T131" i="5"/>
  <c r="U131" i="5" s="1"/>
  <c r="R133" i="5"/>
  <c r="Q132" i="5"/>
  <c r="Y133" i="5"/>
  <c r="X132" i="5"/>
  <c r="D133" i="5"/>
  <c r="C132" i="5"/>
  <c r="J132" i="5"/>
  <c r="K133" i="5"/>
  <c r="AF135" i="5"/>
  <c r="AE134" i="5"/>
  <c r="W130" i="4"/>
  <c r="Y130" i="4" s="1"/>
  <c r="X131" i="4"/>
  <c r="N129" i="4"/>
  <c r="M128" i="4"/>
  <c r="O128" i="4" s="1"/>
  <c r="N130" i="3"/>
  <c r="M129" i="3"/>
  <c r="O129" i="3" s="1"/>
  <c r="S130" i="4"/>
  <c r="R129" i="4"/>
  <c r="T129" i="4" s="1"/>
  <c r="I130" i="4"/>
  <c r="H129" i="4"/>
  <c r="J129" i="4" s="1"/>
  <c r="I131" i="3"/>
  <c r="H130" i="3"/>
  <c r="J130" i="3" s="1"/>
  <c r="D130" i="4"/>
  <c r="C129" i="4"/>
  <c r="E129" i="4" s="1"/>
  <c r="S130" i="3"/>
  <c r="R129" i="3"/>
  <c r="T129" i="3" s="1"/>
  <c r="X156" i="3"/>
  <c r="W155" i="3"/>
  <c r="Y155" i="3" s="1"/>
  <c r="D130" i="3"/>
  <c r="C129" i="3"/>
  <c r="E129" i="3" s="1"/>
  <c r="AG134" i="5" l="1"/>
  <c r="AH134" i="5"/>
  <c r="AI134" i="5" s="1"/>
  <c r="S132" i="5"/>
  <c r="T132" i="5"/>
  <c r="U132" i="5" s="1"/>
  <c r="Z132" i="5"/>
  <c r="AA132" i="5"/>
  <c r="AB132" i="5" s="1"/>
  <c r="E132" i="5"/>
  <c r="F132" i="5"/>
  <c r="G132" i="5" s="1"/>
  <c r="L132" i="5"/>
  <c r="M132" i="5"/>
  <c r="N132" i="5" s="1"/>
  <c r="K134" i="5"/>
  <c r="J133" i="5"/>
  <c r="Y134" i="5"/>
  <c r="X133" i="5"/>
  <c r="AF136" i="5"/>
  <c r="AE135" i="5"/>
  <c r="D134" i="5"/>
  <c r="C133" i="5"/>
  <c r="R134" i="5"/>
  <c r="Q133" i="5"/>
  <c r="D131" i="3"/>
  <c r="C130" i="3"/>
  <c r="E130" i="3" s="1"/>
  <c r="S131" i="3"/>
  <c r="R130" i="3"/>
  <c r="T130" i="3" s="1"/>
  <c r="I132" i="3"/>
  <c r="H131" i="3"/>
  <c r="J131" i="3" s="1"/>
  <c r="R130" i="4"/>
  <c r="T130" i="4" s="1"/>
  <c r="S131" i="4"/>
  <c r="N130" i="4"/>
  <c r="M129" i="4"/>
  <c r="O129" i="4" s="1"/>
  <c r="X132" i="4"/>
  <c r="W131" i="4"/>
  <c r="Y131" i="4" s="1"/>
  <c r="X157" i="3"/>
  <c r="W156" i="3"/>
  <c r="Y156" i="3" s="1"/>
  <c r="D131" i="4"/>
  <c r="C130" i="4"/>
  <c r="E130" i="4" s="1"/>
  <c r="H130" i="4"/>
  <c r="J130" i="4" s="1"/>
  <c r="I131" i="4"/>
  <c r="N131" i="3"/>
  <c r="M130" i="3"/>
  <c r="O130" i="3" s="1"/>
  <c r="S133" i="5" l="1"/>
  <c r="T133" i="5"/>
  <c r="U133" i="5" s="1"/>
  <c r="L133" i="5"/>
  <c r="M133" i="5"/>
  <c r="N133" i="5" s="1"/>
  <c r="AG135" i="5"/>
  <c r="AH135" i="5"/>
  <c r="AI135" i="5" s="1"/>
  <c r="Z133" i="5"/>
  <c r="AA133" i="5"/>
  <c r="AB133" i="5" s="1"/>
  <c r="E133" i="5"/>
  <c r="F133" i="5"/>
  <c r="G133" i="5" s="1"/>
  <c r="D135" i="5"/>
  <c r="C134" i="5"/>
  <c r="Y135" i="5"/>
  <c r="X134" i="5"/>
  <c r="R135" i="5"/>
  <c r="Q134" i="5"/>
  <c r="AF137" i="5"/>
  <c r="AE136" i="5"/>
  <c r="K135" i="5"/>
  <c r="J134" i="5"/>
  <c r="H131" i="4"/>
  <c r="J131" i="4" s="1"/>
  <c r="I132" i="4"/>
  <c r="X158" i="3"/>
  <c r="W157" i="3"/>
  <c r="Y157" i="3" s="1"/>
  <c r="N131" i="4"/>
  <c r="M130" i="4"/>
  <c r="O130" i="4" s="1"/>
  <c r="I133" i="3"/>
  <c r="H132" i="3"/>
  <c r="J132" i="3" s="1"/>
  <c r="D132" i="3"/>
  <c r="C131" i="3"/>
  <c r="E131" i="3" s="1"/>
  <c r="R131" i="4"/>
  <c r="T131" i="4" s="1"/>
  <c r="S132" i="4"/>
  <c r="N132" i="3"/>
  <c r="M131" i="3"/>
  <c r="O131" i="3" s="1"/>
  <c r="D132" i="4"/>
  <c r="C131" i="4"/>
  <c r="E131" i="4" s="1"/>
  <c r="X133" i="4"/>
  <c r="W132" i="4"/>
  <c r="Y132" i="4" s="1"/>
  <c r="S132" i="3"/>
  <c r="R131" i="3"/>
  <c r="T131" i="3" s="1"/>
  <c r="L134" i="5" l="1"/>
  <c r="M134" i="5"/>
  <c r="N134" i="5" s="1"/>
  <c r="E134" i="5"/>
  <c r="F134" i="5"/>
  <c r="G134" i="5" s="1"/>
  <c r="AG136" i="5"/>
  <c r="AH136" i="5"/>
  <c r="AI136" i="5" s="1"/>
  <c r="Z134" i="5"/>
  <c r="AA134" i="5"/>
  <c r="AB134" i="5" s="1"/>
  <c r="S134" i="5"/>
  <c r="T134" i="5"/>
  <c r="U134" i="5" s="1"/>
  <c r="AF138" i="5"/>
  <c r="AE137" i="5"/>
  <c r="Y136" i="5"/>
  <c r="X135" i="5"/>
  <c r="K136" i="5"/>
  <c r="J135" i="5"/>
  <c r="Q135" i="5"/>
  <c r="R136" i="5"/>
  <c r="D136" i="5"/>
  <c r="C135" i="5"/>
  <c r="S133" i="3"/>
  <c r="R132" i="3"/>
  <c r="T132" i="3" s="1"/>
  <c r="D133" i="4"/>
  <c r="C132" i="4"/>
  <c r="E132" i="4" s="1"/>
  <c r="I134" i="3"/>
  <c r="H133" i="3"/>
  <c r="J133" i="3" s="1"/>
  <c r="X159" i="3"/>
  <c r="W158" i="3"/>
  <c r="Y158" i="3" s="1"/>
  <c r="I133" i="4"/>
  <c r="H132" i="4"/>
  <c r="J132" i="4" s="1"/>
  <c r="X134" i="4"/>
  <c r="W133" i="4"/>
  <c r="Y133" i="4" s="1"/>
  <c r="N133" i="3"/>
  <c r="M132" i="3"/>
  <c r="O132" i="3" s="1"/>
  <c r="D133" i="3"/>
  <c r="C132" i="3"/>
  <c r="E132" i="3" s="1"/>
  <c r="N132" i="4"/>
  <c r="M131" i="4"/>
  <c r="O131" i="4" s="1"/>
  <c r="S133" i="4"/>
  <c r="R132" i="4"/>
  <c r="T132" i="4" s="1"/>
  <c r="E135" i="5" l="1"/>
  <c r="F135" i="5"/>
  <c r="G135" i="5" s="1"/>
  <c r="AG137" i="5"/>
  <c r="AH137" i="5"/>
  <c r="AI137" i="5" s="1"/>
  <c r="Z135" i="5"/>
  <c r="AA135" i="5"/>
  <c r="AB135" i="5" s="1"/>
  <c r="L135" i="5"/>
  <c r="M135" i="5"/>
  <c r="N135" i="5" s="1"/>
  <c r="S135" i="5"/>
  <c r="T135" i="5"/>
  <c r="U135" i="5" s="1"/>
  <c r="R137" i="5"/>
  <c r="Q136" i="5"/>
  <c r="Y137" i="5"/>
  <c r="X136" i="5"/>
  <c r="D137" i="5"/>
  <c r="C136" i="5"/>
  <c r="K137" i="5"/>
  <c r="J136" i="5"/>
  <c r="AE138" i="5"/>
  <c r="AF139" i="5"/>
  <c r="N133" i="4"/>
  <c r="M132" i="4"/>
  <c r="O132" i="4" s="1"/>
  <c r="N134" i="3"/>
  <c r="M133" i="3"/>
  <c r="O133" i="3" s="1"/>
  <c r="I134" i="4"/>
  <c r="H133" i="4"/>
  <c r="J133" i="4" s="1"/>
  <c r="I135" i="3"/>
  <c r="H134" i="3"/>
  <c r="J134" i="3" s="1"/>
  <c r="S134" i="3"/>
  <c r="R133" i="3"/>
  <c r="T133" i="3" s="1"/>
  <c r="S134" i="4"/>
  <c r="R133" i="4"/>
  <c r="T133" i="4" s="1"/>
  <c r="D134" i="3"/>
  <c r="C133" i="3"/>
  <c r="E133" i="3" s="1"/>
  <c r="X135" i="4"/>
  <c r="W134" i="4"/>
  <c r="Y134" i="4" s="1"/>
  <c r="X160" i="3"/>
  <c r="W159" i="3"/>
  <c r="Y159" i="3" s="1"/>
  <c r="D134" i="4"/>
  <c r="C133" i="4"/>
  <c r="E133" i="4" s="1"/>
  <c r="E136" i="5" l="1"/>
  <c r="F136" i="5"/>
  <c r="G136" i="5" s="1"/>
  <c r="S136" i="5"/>
  <c r="T136" i="5"/>
  <c r="U136" i="5" s="1"/>
  <c r="L136" i="5"/>
  <c r="M136" i="5"/>
  <c r="N136" i="5" s="1"/>
  <c r="Z136" i="5"/>
  <c r="AA136" i="5"/>
  <c r="AB136" i="5" s="1"/>
  <c r="AG138" i="5"/>
  <c r="AH138" i="5"/>
  <c r="AI138" i="5" s="1"/>
  <c r="J137" i="5"/>
  <c r="K138" i="5"/>
  <c r="Y138" i="5"/>
  <c r="X137" i="5"/>
  <c r="AE139" i="5"/>
  <c r="AF140" i="5"/>
  <c r="D138" i="5"/>
  <c r="C137" i="5"/>
  <c r="Q137" i="5"/>
  <c r="R138" i="5"/>
  <c r="C134" i="4"/>
  <c r="E134" i="4" s="1"/>
  <c r="D135" i="4"/>
  <c r="X136" i="4"/>
  <c r="W135" i="4"/>
  <c r="Y135" i="4" s="1"/>
  <c r="S135" i="4"/>
  <c r="R134" i="4"/>
  <c r="T134" i="4" s="1"/>
  <c r="I136" i="3"/>
  <c r="H135" i="3"/>
  <c r="J135" i="3" s="1"/>
  <c r="N135" i="3"/>
  <c r="M134" i="3"/>
  <c r="O134" i="3" s="1"/>
  <c r="X161" i="3"/>
  <c r="W160" i="3"/>
  <c r="Y160" i="3" s="1"/>
  <c r="D135" i="3"/>
  <c r="C134" i="3"/>
  <c r="E134" i="3" s="1"/>
  <c r="S135" i="3"/>
  <c r="R134" i="3"/>
  <c r="T134" i="3" s="1"/>
  <c r="I135" i="4"/>
  <c r="H134" i="4"/>
  <c r="J134" i="4" s="1"/>
  <c r="N134" i="4"/>
  <c r="M133" i="4"/>
  <c r="O133" i="4" s="1"/>
  <c r="S137" i="5" l="1"/>
  <c r="T137" i="5"/>
  <c r="U137" i="5" s="1"/>
  <c r="AG139" i="5"/>
  <c r="AH139" i="5"/>
  <c r="AI139" i="5" s="1"/>
  <c r="L137" i="5"/>
  <c r="M137" i="5"/>
  <c r="N137" i="5" s="1"/>
  <c r="E137" i="5"/>
  <c r="F137" i="5"/>
  <c r="G137" i="5" s="1"/>
  <c r="Z137" i="5"/>
  <c r="AA137" i="5"/>
  <c r="AB137" i="5" s="1"/>
  <c r="C138" i="5"/>
  <c r="D139" i="5"/>
  <c r="AE140" i="5"/>
  <c r="AF141" i="5"/>
  <c r="J138" i="5"/>
  <c r="K139" i="5"/>
  <c r="X138" i="5"/>
  <c r="Y139" i="5"/>
  <c r="Q138" i="5"/>
  <c r="R139" i="5"/>
  <c r="C135" i="4"/>
  <c r="E135" i="4" s="1"/>
  <c r="D136" i="4"/>
  <c r="I136" i="4"/>
  <c r="H135" i="4"/>
  <c r="J135" i="4" s="1"/>
  <c r="D136" i="3"/>
  <c r="C135" i="3"/>
  <c r="E135" i="3" s="1"/>
  <c r="N136" i="3"/>
  <c r="M135" i="3"/>
  <c r="O135" i="3" s="1"/>
  <c r="S136" i="4"/>
  <c r="R135" i="4"/>
  <c r="T135" i="4" s="1"/>
  <c r="M134" i="4"/>
  <c r="O134" i="4" s="1"/>
  <c r="N135" i="4"/>
  <c r="S136" i="3"/>
  <c r="R135" i="3"/>
  <c r="T135" i="3" s="1"/>
  <c r="X162" i="3"/>
  <c r="W161" i="3"/>
  <c r="Y161" i="3" s="1"/>
  <c r="I137" i="3"/>
  <c r="H136" i="3"/>
  <c r="J136" i="3" s="1"/>
  <c r="X137" i="4"/>
  <c r="W136" i="4"/>
  <c r="Y136" i="4" s="1"/>
  <c r="S138" i="5" l="1"/>
  <c r="T138" i="5"/>
  <c r="U138" i="5" s="1"/>
  <c r="L138" i="5"/>
  <c r="M138" i="5"/>
  <c r="N138" i="5" s="1"/>
  <c r="E138" i="5"/>
  <c r="F138" i="5"/>
  <c r="G138" i="5" s="1"/>
  <c r="Z138" i="5"/>
  <c r="AA138" i="5"/>
  <c r="AB138" i="5" s="1"/>
  <c r="AG140" i="5"/>
  <c r="AH140" i="5"/>
  <c r="AI140" i="5" s="1"/>
  <c r="X139" i="5"/>
  <c r="Y140" i="5"/>
  <c r="C139" i="5"/>
  <c r="D140" i="5"/>
  <c r="AE141" i="5"/>
  <c r="AF142" i="5"/>
  <c r="R140" i="5"/>
  <c r="Q139" i="5"/>
  <c r="J139" i="5"/>
  <c r="K140" i="5"/>
  <c r="W137" i="4"/>
  <c r="Y137" i="4" s="1"/>
  <c r="X138" i="4"/>
  <c r="X163" i="3"/>
  <c r="W162" i="3"/>
  <c r="Y162" i="3" s="1"/>
  <c r="N137" i="3"/>
  <c r="M136" i="3"/>
  <c r="O136" i="3" s="1"/>
  <c r="I137" i="4"/>
  <c r="H136" i="4"/>
  <c r="J136" i="4" s="1"/>
  <c r="D137" i="4"/>
  <c r="C136" i="4"/>
  <c r="E136" i="4" s="1"/>
  <c r="I138" i="3"/>
  <c r="H137" i="3"/>
  <c r="J137" i="3" s="1"/>
  <c r="S137" i="3"/>
  <c r="R136" i="3"/>
  <c r="T136" i="3" s="1"/>
  <c r="S137" i="4"/>
  <c r="R136" i="4"/>
  <c r="T136" i="4" s="1"/>
  <c r="D137" i="3"/>
  <c r="C136" i="3"/>
  <c r="E136" i="3" s="1"/>
  <c r="M135" i="4"/>
  <c r="O135" i="4" s="1"/>
  <c r="N136" i="4"/>
  <c r="L139" i="5" l="1"/>
  <c r="M139" i="5"/>
  <c r="N139" i="5" s="1"/>
  <c r="Z139" i="5"/>
  <c r="AA139" i="5"/>
  <c r="AB139" i="5" s="1"/>
  <c r="AG141" i="5"/>
  <c r="AH141" i="5"/>
  <c r="AI141" i="5" s="1"/>
  <c r="S139" i="5"/>
  <c r="T139" i="5"/>
  <c r="U139" i="5" s="1"/>
  <c r="E139" i="5"/>
  <c r="F139" i="5"/>
  <c r="G139" i="5" s="1"/>
  <c r="Q140" i="5"/>
  <c r="R141" i="5"/>
  <c r="K141" i="5"/>
  <c r="J140" i="5"/>
  <c r="AE142" i="5"/>
  <c r="AF143" i="5"/>
  <c r="X140" i="5"/>
  <c r="Y141" i="5"/>
  <c r="C140" i="5"/>
  <c r="D141" i="5"/>
  <c r="W138" i="4"/>
  <c r="Y138" i="4" s="1"/>
  <c r="X139" i="4"/>
  <c r="D138" i="3"/>
  <c r="C137" i="3"/>
  <c r="E137" i="3" s="1"/>
  <c r="S138" i="3"/>
  <c r="R137" i="3"/>
  <c r="T137" i="3" s="1"/>
  <c r="D138" i="4"/>
  <c r="C137" i="4"/>
  <c r="E137" i="4" s="1"/>
  <c r="N138" i="3"/>
  <c r="M137" i="3"/>
  <c r="O137" i="3" s="1"/>
  <c r="N137" i="4"/>
  <c r="M136" i="4"/>
  <c r="O136" i="4" s="1"/>
  <c r="S138" i="4"/>
  <c r="R137" i="4"/>
  <c r="T137" i="4" s="1"/>
  <c r="I139" i="3"/>
  <c r="H138" i="3"/>
  <c r="J138" i="3" s="1"/>
  <c r="I138" i="4"/>
  <c r="H137" i="4"/>
  <c r="J137" i="4" s="1"/>
  <c r="X164" i="3"/>
  <c r="W163" i="3"/>
  <c r="Y163" i="3" s="1"/>
  <c r="E140" i="5" l="1"/>
  <c r="F140" i="5"/>
  <c r="G140" i="5" s="1"/>
  <c r="AG142" i="5"/>
  <c r="AH142" i="5"/>
  <c r="AI142" i="5" s="1"/>
  <c r="S140" i="5"/>
  <c r="T140" i="5"/>
  <c r="U140" i="5" s="1"/>
  <c r="L140" i="5"/>
  <c r="M140" i="5"/>
  <c r="N140" i="5" s="1"/>
  <c r="Z140" i="5"/>
  <c r="AA140" i="5"/>
  <c r="AB140" i="5" s="1"/>
  <c r="C141" i="5"/>
  <c r="D142" i="5"/>
  <c r="Q141" i="5"/>
  <c r="R142" i="5"/>
  <c r="X141" i="5"/>
  <c r="Y142" i="5"/>
  <c r="J141" i="5"/>
  <c r="K142" i="5"/>
  <c r="AE143" i="5"/>
  <c r="AF144" i="5"/>
  <c r="X165" i="3"/>
  <c r="W164" i="3"/>
  <c r="Y164" i="3" s="1"/>
  <c r="I140" i="3"/>
  <c r="H139" i="3"/>
  <c r="J139" i="3" s="1"/>
  <c r="N138" i="4"/>
  <c r="M137" i="4"/>
  <c r="O137" i="4" s="1"/>
  <c r="D139" i="4"/>
  <c r="C138" i="4"/>
  <c r="E138" i="4" s="1"/>
  <c r="D139" i="3"/>
  <c r="C138" i="3"/>
  <c r="E138" i="3" s="1"/>
  <c r="X140" i="4"/>
  <c r="W139" i="4"/>
  <c r="Y139" i="4" s="1"/>
  <c r="H138" i="4"/>
  <c r="J138" i="4" s="1"/>
  <c r="I139" i="4"/>
  <c r="R138" i="4"/>
  <c r="T138" i="4" s="1"/>
  <c r="S139" i="4"/>
  <c r="N139" i="3"/>
  <c r="M138" i="3"/>
  <c r="O138" i="3" s="1"/>
  <c r="S139" i="3"/>
  <c r="R138" i="3"/>
  <c r="T138" i="3" s="1"/>
  <c r="AG143" i="5" l="1"/>
  <c r="AH143" i="5"/>
  <c r="AI143" i="5" s="1"/>
  <c r="Z141" i="5"/>
  <c r="AA141" i="5"/>
  <c r="AB141" i="5" s="1"/>
  <c r="E141" i="5"/>
  <c r="F141" i="5"/>
  <c r="G141" i="5" s="1"/>
  <c r="L141" i="5"/>
  <c r="M141" i="5"/>
  <c r="N141" i="5" s="1"/>
  <c r="S141" i="5"/>
  <c r="T141" i="5"/>
  <c r="U141" i="5" s="1"/>
  <c r="J142" i="5"/>
  <c r="K143" i="5"/>
  <c r="AE144" i="5"/>
  <c r="AF145" i="5"/>
  <c r="X142" i="5"/>
  <c r="Y143" i="5"/>
  <c r="C142" i="5"/>
  <c r="D143" i="5"/>
  <c r="Q142" i="5"/>
  <c r="R143" i="5"/>
  <c r="H139" i="4"/>
  <c r="J139" i="4" s="1"/>
  <c r="I140" i="4"/>
  <c r="N140" i="3"/>
  <c r="M139" i="3"/>
  <c r="O139" i="3" s="1"/>
  <c r="D140" i="3"/>
  <c r="C139" i="3"/>
  <c r="E139" i="3" s="1"/>
  <c r="N139" i="4"/>
  <c r="M138" i="4"/>
  <c r="O138" i="4" s="1"/>
  <c r="X166" i="3"/>
  <c r="W165" i="3"/>
  <c r="Y165" i="3" s="1"/>
  <c r="R139" i="4"/>
  <c r="T139" i="4" s="1"/>
  <c r="S140" i="4"/>
  <c r="S140" i="3"/>
  <c r="R139" i="3"/>
  <c r="T139" i="3" s="1"/>
  <c r="X141" i="4"/>
  <c r="W140" i="4"/>
  <c r="Y140" i="4" s="1"/>
  <c r="D140" i="4"/>
  <c r="C139" i="4"/>
  <c r="E139" i="4" s="1"/>
  <c r="I141" i="3"/>
  <c r="H140" i="3"/>
  <c r="J140" i="3" s="1"/>
  <c r="S142" i="5" l="1"/>
  <c r="T142" i="5"/>
  <c r="U142" i="5" s="1"/>
  <c r="Z142" i="5"/>
  <c r="AA142" i="5"/>
  <c r="AB142" i="5" s="1"/>
  <c r="L142" i="5"/>
  <c r="M142" i="5"/>
  <c r="N142" i="5" s="1"/>
  <c r="E142" i="5"/>
  <c r="F142" i="5"/>
  <c r="G142" i="5" s="1"/>
  <c r="AG144" i="5"/>
  <c r="AH144" i="5"/>
  <c r="AI144" i="5" s="1"/>
  <c r="C143" i="5"/>
  <c r="D144" i="5"/>
  <c r="J143" i="5"/>
  <c r="K144" i="5"/>
  <c r="AE145" i="5"/>
  <c r="AF146" i="5"/>
  <c r="Q143" i="5"/>
  <c r="R144" i="5"/>
  <c r="X143" i="5"/>
  <c r="Y144" i="5"/>
  <c r="I142" i="3"/>
  <c r="H141" i="3"/>
  <c r="J141" i="3" s="1"/>
  <c r="X142" i="4"/>
  <c r="W141" i="4"/>
  <c r="Y141" i="4" s="1"/>
  <c r="N140" i="4"/>
  <c r="M139" i="4"/>
  <c r="O139" i="4" s="1"/>
  <c r="N141" i="3"/>
  <c r="M140" i="3"/>
  <c r="O140" i="3" s="1"/>
  <c r="I141" i="4"/>
  <c r="H140" i="4"/>
  <c r="J140" i="4" s="1"/>
  <c r="D141" i="4"/>
  <c r="C140" i="4"/>
  <c r="E140" i="4" s="1"/>
  <c r="S141" i="3"/>
  <c r="R140" i="3"/>
  <c r="T140" i="3" s="1"/>
  <c r="X167" i="3"/>
  <c r="W166" i="3"/>
  <c r="Y166" i="3" s="1"/>
  <c r="D141" i="3"/>
  <c r="C140" i="3"/>
  <c r="E140" i="3" s="1"/>
  <c r="S141" i="4"/>
  <c r="R140" i="4"/>
  <c r="T140" i="4" s="1"/>
  <c r="Z143" i="5" l="1"/>
  <c r="AA143" i="5"/>
  <c r="AB143" i="5" s="1"/>
  <c r="AG145" i="5"/>
  <c r="AH145" i="5"/>
  <c r="AI145" i="5" s="1"/>
  <c r="E143" i="5"/>
  <c r="F143" i="5"/>
  <c r="G143" i="5" s="1"/>
  <c r="S143" i="5"/>
  <c r="T143" i="5"/>
  <c r="U143" i="5" s="1"/>
  <c r="L143" i="5"/>
  <c r="M143" i="5"/>
  <c r="N143" i="5" s="1"/>
  <c r="Q144" i="5"/>
  <c r="R145" i="5"/>
  <c r="X144" i="5"/>
  <c r="Y145" i="5"/>
  <c r="AE146" i="5"/>
  <c r="AF147" i="5"/>
  <c r="C144" i="5"/>
  <c r="D145" i="5"/>
  <c r="J144" i="5"/>
  <c r="K145" i="5"/>
  <c r="D142" i="3"/>
  <c r="C141" i="3"/>
  <c r="E141" i="3" s="1"/>
  <c r="S142" i="3"/>
  <c r="R141" i="3"/>
  <c r="T141" i="3" s="1"/>
  <c r="I142" i="4"/>
  <c r="H141" i="4"/>
  <c r="J141" i="4" s="1"/>
  <c r="N141" i="4"/>
  <c r="M140" i="4"/>
  <c r="O140" i="4" s="1"/>
  <c r="I143" i="3"/>
  <c r="H142" i="3"/>
  <c r="J142" i="3" s="1"/>
  <c r="S142" i="4"/>
  <c r="R141" i="4"/>
  <c r="T141" i="4" s="1"/>
  <c r="X168" i="3"/>
  <c r="W167" i="3"/>
  <c r="Y167" i="3" s="1"/>
  <c r="D142" i="4"/>
  <c r="C141" i="4"/>
  <c r="E141" i="4" s="1"/>
  <c r="N142" i="3"/>
  <c r="M141" i="3"/>
  <c r="O141" i="3" s="1"/>
  <c r="X143" i="4"/>
  <c r="W142" i="4"/>
  <c r="Y142" i="4" s="1"/>
  <c r="S144" i="5" l="1"/>
  <c r="T144" i="5"/>
  <c r="U144" i="5" s="1"/>
  <c r="L144" i="5"/>
  <c r="M144" i="5"/>
  <c r="N144" i="5" s="1"/>
  <c r="AG146" i="5"/>
  <c r="AH146" i="5"/>
  <c r="AI146" i="5" s="1"/>
  <c r="E144" i="5"/>
  <c r="F144" i="5"/>
  <c r="G144" i="5" s="1"/>
  <c r="Z144" i="5"/>
  <c r="AA144" i="5"/>
  <c r="AB144" i="5" s="1"/>
  <c r="J145" i="5"/>
  <c r="K146" i="5"/>
  <c r="Q145" i="5"/>
  <c r="R146" i="5"/>
  <c r="C145" i="5"/>
  <c r="D146" i="5"/>
  <c r="X145" i="5"/>
  <c r="Y146" i="5"/>
  <c r="AE147" i="5"/>
  <c r="AF148" i="5"/>
  <c r="W143" i="4"/>
  <c r="Y143" i="4" s="1"/>
  <c r="X144" i="4"/>
  <c r="C142" i="4"/>
  <c r="E142" i="4" s="1"/>
  <c r="D143" i="4"/>
  <c r="S143" i="4"/>
  <c r="R142" i="4"/>
  <c r="T142" i="4" s="1"/>
  <c r="N142" i="4"/>
  <c r="M141" i="4"/>
  <c r="O141" i="4" s="1"/>
  <c r="S143" i="3"/>
  <c r="R142" i="3"/>
  <c r="T142" i="3" s="1"/>
  <c r="N143" i="3"/>
  <c r="M142" i="3"/>
  <c r="O142" i="3" s="1"/>
  <c r="X169" i="3"/>
  <c r="W168" i="3"/>
  <c r="Y168" i="3" s="1"/>
  <c r="I144" i="3"/>
  <c r="H143" i="3"/>
  <c r="J143" i="3" s="1"/>
  <c r="I143" i="4"/>
  <c r="H142" i="4"/>
  <c r="J142" i="4" s="1"/>
  <c r="D143" i="3"/>
  <c r="C142" i="3"/>
  <c r="E142" i="3" s="1"/>
  <c r="AG147" i="5" l="1"/>
  <c r="AH147" i="5"/>
  <c r="AI147" i="5" s="1"/>
  <c r="E145" i="5"/>
  <c r="F145" i="5"/>
  <c r="G145" i="5" s="1"/>
  <c r="L145" i="5"/>
  <c r="M145" i="5"/>
  <c r="N145" i="5" s="1"/>
  <c r="Z145" i="5"/>
  <c r="AA145" i="5"/>
  <c r="AB145" i="5" s="1"/>
  <c r="S145" i="5"/>
  <c r="T145" i="5"/>
  <c r="U145" i="5" s="1"/>
  <c r="X146" i="5"/>
  <c r="Y147" i="5"/>
  <c r="AE148" i="5"/>
  <c r="AF149" i="5"/>
  <c r="C146" i="5"/>
  <c r="D147" i="5"/>
  <c r="J146" i="5"/>
  <c r="K147" i="5"/>
  <c r="Q146" i="5"/>
  <c r="R147" i="5"/>
  <c r="X145" i="4"/>
  <c r="W144" i="4"/>
  <c r="Y144" i="4" s="1"/>
  <c r="I144" i="4"/>
  <c r="H143" i="4"/>
  <c r="J143" i="4" s="1"/>
  <c r="X170" i="3"/>
  <c r="W169" i="3"/>
  <c r="Y169" i="3" s="1"/>
  <c r="S144" i="3"/>
  <c r="R143" i="3"/>
  <c r="T143" i="3" s="1"/>
  <c r="S144" i="4"/>
  <c r="R143" i="4"/>
  <c r="T143" i="4" s="1"/>
  <c r="D144" i="4"/>
  <c r="C143" i="4"/>
  <c r="E143" i="4" s="1"/>
  <c r="D144" i="3"/>
  <c r="C143" i="3"/>
  <c r="E143" i="3" s="1"/>
  <c r="I145" i="3"/>
  <c r="H144" i="3"/>
  <c r="J144" i="3" s="1"/>
  <c r="N144" i="3"/>
  <c r="M143" i="3"/>
  <c r="O143" i="3" s="1"/>
  <c r="M142" i="4"/>
  <c r="O142" i="4" s="1"/>
  <c r="N143" i="4"/>
  <c r="S146" i="5" l="1"/>
  <c r="T146" i="5"/>
  <c r="U146" i="5" s="1"/>
  <c r="Z146" i="5"/>
  <c r="AA146" i="5"/>
  <c r="AB146" i="5" s="1"/>
  <c r="E146" i="5"/>
  <c r="F146" i="5"/>
  <c r="G146" i="5" s="1"/>
  <c r="L146" i="5"/>
  <c r="M146" i="5"/>
  <c r="N146" i="5" s="1"/>
  <c r="AG148" i="5"/>
  <c r="AH148" i="5"/>
  <c r="AI148" i="5" s="1"/>
  <c r="J147" i="5"/>
  <c r="K148" i="5"/>
  <c r="Q147" i="5"/>
  <c r="R148" i="5"/>
  <c r="X147" i="5"/>
  <c r="Y148" i="5"/>
  <c r="AE149" i="5"/>
  <c r="AF150" i="5"/>
  <c r="C147" i="5"/>
  <c r="D148" i="5"/>
  <c r="I146" i="3"/>
  <c r="H145" i="3"/>
  <c r="J145" i="3" s="1"/>
  <c r="D145" i="4"/>
  <c r="C144" i="4"/>
  <c r="E144" i="4" s="1"/>
  <c r="S145" i="3"/>
  <c r="R144" i="3"/>
  <c r="T144" i="3" s="1"/>
  <c r="I145" i="4"/>
  <c r="H144" i="4"/>
  <c r="J144" i="4" s="1"/>
  <c r="N145" i="3"/>
  <c r="M144" i="3"/>
  <c r="O144" i="3" s="1"/>
  <c r="D145" i="3"/>
  <c r="C144" i="3"/>
  <c r="E144" i="3" s="1"/>
  <c r="R144" i="4"/>
  <c r="T144" i="4" s="1"/>
  <c r="S145" i="4"/>
  <c r="X171" i="3"/>
  <c r="W170" i="3"/>
  <c r="Y170" i="3" s="1"/>
  <c r="W145" i="4"/>
  <c r="Y145" i="4" s="1"/>
  <c r="X146" i="4"/>
  <c r="N144" i="4"/>
  <c r="M143" i="4"/>
  <c r="O143" i="4" s="1"/>
  <c r="E147" i="5" l="1"/>
  <c r="F147" i="5"/>
  <c r="G147" i="5" s="1"/>
  <c r="L147" i="5"/>
  <c r="M147" i="5"/>
  <c r="N147" i="5" s="1"/>
  <c r="Z147" i="5"/>
  <c r="AA147" i="5"/>
  <c r="AB147" i="5" s="1"/>
  <c r="AG149" i="5"/>
  <c r="AH149" i="5"/>
  <c r="AI149" i="5" s="1"/>
  <c r="S147" i="5"/>
  <c r="T147" i="5"/>
  <c r="U147" i="5" s="1"/>
  <c r="AE150" i="5"/>
  <c r="AF151" i="5"/>
  <c r="C148" i="5"/>
  <c r="D149" i="5"/>
  <c r="J148" i="5"/>
  <c r="K149" i="5"/>
  <c r="Q148" i="5"/>
  <c r="R149" i="5"/>
  <c r="X148" i="5"/>
  <c r="Y149" i="5"/>
  <c r="X147" i="4"/>
  <c r="W146" i="4"/>
  <c r="Y146" i="4" s="1"/>
  <c r="S146" i="4"/>
  <c r="R145" i="4"/>
  <c r="T145" i="4" s="1"/>
  <c r="N146" i="3"/>
  <c r="M145" i="3"/>
  <c r="O145" i="3" s="1"/>
  <c r="S146" i="3"/>
  <c r="R145" i="3"/>
  <c r="T145" i="3" s="1"/>
  <c r="I147" i="3"/>
  <c r="H146" i="3"/>
  <c r="J146" i="3" s="1"/>
  <c r="M144" i="4"/>
  <c r="O144" i="4" s="1"/>
  <c r="N145" i="4"/>
  <c r="X172" i="3"/>
  <c r="W171" i="3"/>
  <c r="Y171" i="3" s="1"/>
  <c r="D146" i="3"/>
  <c r="C145" i="3"/>
  <c r="E145" i="3" s="1"/>
  <c r="I146" i="4"/>
  <c r="H145" i="4"/>
  <c r="J145" i="4" s="1"/>
  <c r="D146" i="4"/>
  <c r="C145" i="4"/>
  <c r="E145" i="4" s="1"/>
  <c r="L148" i="5" l="1"/>
  <c r="M148" i="5"/>
  <c r="N148" i="5" s="1"/>
  <c r="Z148" i="5"/>
  <c r="AA148" i="5"/>
  <c r="AB148" i="5" s="1"/>
  <c r="AG150" i="5"/>
  <c r="AH150" i="5"/>
  <c r="AI150" i="5" s="1"/>
  <c r="S148" i="5"/>
  <c r="T148" i="5"/>
  <c r="U148" i="5" s="1"/>
  <c r="E148" i="5"/>
  <c r="F148" i="5"/>
  <c r="G148" i="5" s="1"/>
  <c r="X149" i="5"/>
  <c r="Y150" i="5"/>
  <c r="AE151" i="5"/>
  <c r="AF152" i="5"/>
  <c r="Q149" i="5"/>
  <c r="R150" i="5"/>
  <c r="C149" i="5"/>
  <c r="D150" i="5"/>
  <c r="J149" i="5"/>
  <c r="K150" i="5"/>
  <c r="C146" i="4"/>
  <c r="E146" i="4" s="1"/>
  <c r="D147" i="4"/>
  <c r="D147" i="3"/>
  <c r="C146" i="3"/>
  <c r="E146" i="3" s="1"/>
  <c r="S147" i="3"/>
  <c r="R146" i="3"/>
  <c r="T146" i="3" s="1"/>
  <c r="R146" i="4"/>
  <c r="T146" i="4" s="1"/>
  <c r="S147" i="4"/>
  <c r="I147" i="4"/>
  <c r="H146" i="4"/>
  <c r="J146" i="4" s="1"/>
  <c r="X173" i="3"/>
  <c r="W172" i="3"/>
  <c r="Y172" i="3" s="1"/>
  <c r="I148" i="3"/>
  <c r="H147" i="3"/>
  <c r="J147" i="3" s="1"/>
  <c r="N147" i="3"/>
  <c r="M146" i="3"/>
  <c r="O146" i="3" s="1"/>
  <c r="W147" i="4"/>
  <c r="Y147" i="4" s="1"/>
  <c r="X148" i="4"/>
  <c r="N146" i="4"/>
  <c r="M145" i="4"/>
  <c r="O145" i="4" s="1"/>
  <c r="S149" i="5" l="1"/>
  <c r="T149" i="5"/>
  <c r="U149" i="5" s="1"/>
  <c r="L149" i="5"/>
  <c r="M149" i="5"/>
  <c r="N149" i="5" s="1"/>
  <c r="Z149" i="5"/>
  <c r="AA149" i="5"/>
  <c r="AB149" i="5" s="1"/>
  <c r="E149" i="5"/>
  <c r="F149" i="5"/>
  <c r="G149" i="5" s="1"/>
  <c r="AG151" i="5"/>
  <c r="AH151" i="5"/>
  <c r="AI151" i="5" s="1"/>
  <c r="C150" i="5"/>
  <c r="D151" i="5"/>
  <c r="J150" i="5"/>
  <c r="K151" i="5"/>
  <c r="Q150" i="5"/>
  <c r="R151" i="5"/>
  <c r="X150" i="5"/>
  <c r="Y151" i="5"/>
  <c r="AE152" i="5"/>
  <c r="AF153" i="5"/>
  <c r="X149" i="4"/>
  <c r="W148" i="4"/>
  <c r="Y148" i="4" s="1"/>
  <c r="D148" i="4"/>
  <c r="C147" i="4"/>
  <c r="E147" i="4" s="1"/>
  <c r="I149" i="3"/>
  <c r="H148" i="3"/>
  <c r="J148" i="3" s="1"/>
  <c r="H147" i="4"/>
  <c r="J147" i="4" s="1"/>
  <c r="I148" i="4"/>
  <c r="S148" i="3"/>
  <c r="R147" i="3"/>
  <c r="T147" i="3" s="1"/>
  <c r="R147" i="4"/>
  <c r="T147" i="4" s="1"/>
  <c r="S148" i="4"/>
  <c r="N147" i="4"/>
  <c r="M146" i="4"/>
  <c r="O146" i="4" s="1"/>
  <c r="N148" i="3"/>
  <c r="M147" i="3"/>
  <c r="O147" i="3" s="1"/>
  <c r="X174" i="3"/>
  <c r="W173" i="3"/>
  <c r="Y173" i="3" s="1"/>
  <c r="D148" i="3"/>
  <c r="C147" i="3"/>
  <c r="E147" i="3" s="1"/>
  <c r="AG152" i="5" l="1"/>
  <c r="AH152" i="5"/>
  <c r="AI152" i="5" s="1"/>
  <c r="S150" i="5"/>
  <c r="T150" i="5"/>
  <c r="U150" i="5" s="1"/>
  <c r="E150" i="5"/>
  <c r="F150" i="5"/>
  <c r="G150" i="5" s="1"/>
  <c r="Z150" i="5"/>
  <c r="AA150" i="5"/>
  <c r="AB150" i="5" s="1"/>
  <c r="L150" i="5"/>
  <c r="M150" i="5"/>
  <c r="N150" i="5" s="1"/>
  <c r="AE153" i="5"/>
  <c r="AF154" i="5"/>
  <c r="C151" i="5"/>
  <c r="D152" i="5"/>
  <c r="X151" i="5"/>
  <c r="Y152" i="5"/>
  <c r="J151" i="5"/>
  <c r="K152" i="5"/>
  <c r="Q151" i="5"/>
  <c r="R152" i="5"/>
  <c r="D149" i="3"/>
  <c r="C148" i="3"/>
  <c r="E148" i="3" s="1"/>
  <c r="N149" i="3"/>
  <c r="M148" i="3"/>
  <c r="O148" i="3" s="1"/>
  <c r="C148" i="4"/>
  <c r="E148" i="4" s="1"/>
  <c r="D149" i="4"/>
  <c r="X175" i="3"/>
  <c r="W174" i="3"/>
  <c r="Y174" i="3" s="1"/>
  <c r="M147" i="4"/>
  <c r="O147" i="4" s="1"/>
  <c r="N148" i="4"/>
  <c r="S149" i="3"/>
  <c r="R148" i="3"/>
  <c r="T148" i="3" s="1"/>
  <c r="I150" i="3"/>
  <c r="H149" i="3"/>
  <c r="J149" i="3" s="1"/>
  <c r="W149" i="4"/>
  <c r="Y149" i="4" s="1"/>
  <c r="X150" i="4"/>
  <c r="S149" i="4"/>
  <c r="R148" i="4"/>
  <c r="T148" i="4" s="1"/>
  <c r="H148" i="4"/>
  <c r="J148" i="4" s="1"/>
  <c r="I149" i="4"/>
  <c r="Z151" i="5" l="1"/>
  <c r="AA151" i="5"/>
  <c r="AB151" i="5" s="1"/>
  <c r="S151" i="5"/>
  <c r="T151" i="5"/>
  <c r="U151" i="5" s="1"/>
  <c r="AG153" i="5"/>
  <c r="AH153" i="5"/>
  <c r="AI153" i="5" s="1"/>
  <c r="L151" i="5"/>
  <c r="M151" i="5"/>
  <c r="N151" i="5" s="1"/>
  <c r="E151" i="5"/>
  <c r="F151" i="5"/>
  <c r="G151" i="5" s="1"/>
  <c r="J152" i="5"/>
  <c r="K153" i="5"/>
  <c r="Q152" i="5"/>
  <c r="R153" i="5"/>
  <c r="X152" i="5"/>
  <c r="Y153" i="5"/>
  <c r="AE154" i="5"/>
  <c r="AF155" i="5"/>
  <c r="C152" i="5"/>
  <c r="D153" i="5"/>
  <c r="I150" i="4"/>
  <c r="H149" i="4"/>
  <c r="J149" i="4" s="1"/>
  <c r="X176" i="3"/>
  <c r="W175" i="3"/>
  <c r="Y175" i="3" s="1"/>
  <c r="N150" i="3"/>
  <c r="M149" i="3"/>
  <c r="O149" i="3" s="1"/>
  <c r="N149" i="4"/>
  <c r="M148" i="4"/>
  <c r="O148" i="4" s="1"/>
  <c r="D150" i="4"/>
  <c r="C149" i="4"/>
  <c r="E149" i="4" s="1"/>
  <c r="W150" i="4"/>
  <c r="Y150" i="4" s="1"/>
  <c r="X151" i="4"/>
  <c r="S150" i="3"/>
  <c r="R149" i="3"/>
  <c r="T149" i="3" s="1"/>
  <c r="S150" i="4"/>
  <c r="R149" i="4"/>
  <c r="T149" i="4" s="1"/>
  <c r="I151" i="3"/>
  <c r="H150" i="3"/>
  <c r="J150" i="3" s="1"/>
  <c r="D150" i="3"/>
  <c r="C149" i="3"/>
  <c r="E149" i="3" s="1"/>
  <c r="E152" i="5" l="1"/>
  <c r="F152" i="5"/>
  <c r="G152" i="5" s="1"/>
  <c r="Z152" i="5"/>
  <c r="AA152" i="5"/>
  <c r="AB152" i="5" s="1"/>
  <c r="L152" i="5"/>
  <c r="M152" i="5"/>
  <c r="N152" i="5" s="1"/>
  <c r="AG154" i="5"/>
  <c r="AH154" i="5"/>
  <c r="AI154" i="5" s="1"/>
  <c r="S152" i="5"/>
  <c r="T152" i="5"/>
  <c r="U152" i="5" s="1"/>
  <c r="Q153" i="5"/>
  <c r="R154" i="5"/>
  <c r="C153" i="5"/>
  <c r="D154" i="5"/>
  <c r="J153" i="5"/>
  <c r="K154" i="5"/>
  <c r="AE155" i="5"/>
  <c r="AF156" i="5"/>
  <c r="X153" i="5"/>
  <c r="Y154" i="5"/>
  <c r="W151" i="4"/>
  <c r="Y151" i="4" s="1"/>
  <c r="X152" i="4"/>
  <c r="D151" i="3"/>
  <c r="C150" i="3"/>
  <c r="E150" i="3" s="1"/>
  <c r="R150" i="4"/>
  <c r="T150" i="4" s="1"/>
  <c r="S151" i="4"/>
  <c r="N150" i="4"/>
  <c r="M149" i="4"/>
  <c r="O149" i="4" s="1"/>
  <c r="X177" i="3"/>
  <c r="W176" i="3"/>
  <c r="Y176" i="3" s="1"/>
  <c r="I152" i="3"/>
  <c r="H151" i="3"/>
  <c r="J151" i="3" s="1"/>
  <c r="S151" i="3"/>
  <c r="R150" i="3"/>
  <c r="T150" i="3" s="1"/>
  <c r="D151" i="4"/>
  <c r="C150" i="4"/>
  <c r="E150" i="4" s="1"/>
  <c r="N151" i="3"/>
  <c r="M150" i="3"/>
  <c r="O150" i="3" s="1"/>
  <c r="H150" i="4"/>
  <c r="J150" i="4" s="1"/>
  <c r="I151" i="4"/>
  <c r="L153" i="5" l="1"/>
  <c r="M153" i="5"/>
  <c r="N153" i="5" s="1"/>
  <c r="S153" i="5"/>
  <c r="T153" i="5"/>
  <c r="U153" i="5" s="1"/>
  <c r="Z153" i="5"/>
  <c r="AA153" i="5"/>
  <c r="AB153" i="5" s="1"/>
  <c r="AG155" i="5"/>
  <c r="AH155" i="5"/>
  <c r="AI155" i="5" s="1"/>
  <c r="E153" i="5"/>
  <c r="F153" i="5"/>
  <c r="G153" i="5" s="1"/>
  <c r="Q154" i="5"/>
  <c r="R155" i="5"/>
  <c r="AE156" i="5"/>
  <c r="AF157" i="5"/>
  <c r="C154" i="5"/>
  <c r="D155" i="5"/>
  <c r="X154" i="5"/>
  <c r="Y155" i="5"/>
  <c r="J154" i="5"/>
  <c r="K155" i="5"/>
  <c r="I152" i="4"/>
  <c r="H151" i="4"/>
  <c r="J151" i="4" s="1"/>
  <c r="C151" i="4"/>
  <c r="E151" i="4" s="1"/>
  <c r="D152" i="4"/>
  <c r="I153" i="3"/>
  <c r="H152" i="3"/>
  <c r="J152" i="3" s="1"/>
  <c r="M150" i="4"/>
  <c r="O150" i="4" s="1"/>
  <c r="N151" i="4"/>
  <c r="D152" i="3"/>
  <c r="C151" i="3"/>
  <c r="E151" i="3" s="1"/>
  <c r="R151" i="4"/>
  <c r="T151" i="4" s="1"/>
  <c r="S152" i="4"/>
  <c r="X153" i="4"/>
  <c r="W152" i="4"/>
  <c r="Y152" i="4" s="1"/>
  <c r="N152" i="3"/>
  <c r="M151" i="3"/>
  <c r="O151" i="3" s="1"/>
  <c r="S152" i="3"/>
  <c r="R151" i="3"/>
  <c r="T151" i="3" s="1"/>
  <c r="X178" i="3"/>
  <c r="W177" i="3"/>
  <c r="Y177" i="3" s="1"/>
  <c r="E154" i="5" l="1"/>
  <c r="F154" i="5"/>
  <c r="G154" i="5" s="1"/>
  <c r="L154" i="5"/>
  <c r="M154" i="5"/>
  <c r="N154" i="5" s="1"/>
  <c r="S154" i="5"/>
  <c r="T154" i="5"/>
  <c r="U154" i="5" s="1"/>
  <c r="Z154" i="5"/>
  <c r="AA154" i="5"/>
  <c r="AB154" i="5" s="1"/>
  <c r="AG156" i="5"/>
  <c r="AH156" i="5"/>
  <c r="AI156" i="5" s="1"/>
  <c r="J155" i="5"/>
  <c r="K156" i="5"/>
  <c r="Q155" i="5"/>
  <c r="R156" i="5"/>
  <c r="X155" i="5"/>
  <c r="Y156" i="5"/>
  <c r="AE157" i="5"/>
  <c r="AF158" i="5"/>
  <c r="C155" i="5"/>
  <c r="D156" i="5"/>
  <c r="N152" i="4"/>
  <c r="M151" i="4"/>
  <c r="O151" i="4" s="1"/>
  <c r="X179" i="3"/>
  <c r="W178" i="3"/>
  <c r="Y178" i="3" s="1"/>
  <c r="S153" i="4"/>
  <c r="R152" i="4"/>
  <c r="T152" i="4" s="1"/>
  <c r="D153" i="4"/>
  <c r="C152" i="4"/>
  <c r="E152" i="4" s="1"/>
  <c r="N153" i="3"/>
  <c r="M152" i="3"/>
  <c r="O152" i="3" s="1"/>
  <c r="S153" i="3"/>
  <c r="R152" i="3"/>
  <c r="T152" i="3" s="1"/>
  <c r="X154" i="4"/>
  <c r="W153" i="4"/>
  <c r="Y153" i="4" s="1"/>
  <c r="D153" i="3"/>
  <c r="C152" i="3"/>
  <c r="E152" i="3" s="1"/>
  <c r="I154" i="3"/>
  <c r="H153" i="3"/>
  <c r="J153" i="3" s="1"/>
  <c r="H152" i="4"/>
  <c r="J152" i="4" s="1"/>
  <c r="I153" i="4"/>
  <c r="Z155" i="5" l="1"/>
  <c r="AA155" i="5"/>
  <c r="AB155" i="5" s="1"/>
  <c r="E155" i="5"/>
  <c r="F155" i="5"/>
  <c r="G155" i="5" s="1"/>
  <c r="L155" i="5"/>
  <c r="M155" i="5"/>
  <c r="N155" i="5" s="1"/>
  <c r="AG157" i="5"/>
  <c r="AH157" i="5"/>
  <c r="AI157" i="5" s="1"/>
  <c r="S155" i="5"/>
  <c r="T155" i="5"/>
  <c r="U155" i="5" s="1"/>
  <c r="AE158" i="5"/>
  <c r="AF159" i="5"/>
  <c r="C156" i="5"/>
  <c r="D157" i="5"/>
  <c r="X156" i="5"/>
  <c r="Y157" i="5"/>
  <c r="J156" i="5"/>
  <c r="K157" i="5"/>
  <c r="Q156" i="5"/>
  <c r="R157" i="5"/>
  <c r="I154" i="4"/>
  <c r="H153" i="4"/>
  <c r="J153" i="4" s="1"/>
  <c r="D154" i="3"/>
  <c r="C153" i="3"/>
  <c r="E153" i="3" s="1"/>
  <c r="D154" i="4"/>
  <c r="C153" i="4"/>
  <c r="E153" i="4" s="1"/>
  <c r="S154" i="3"/>
  <c r="R153" i="3"/>
  <c r="T153" i="3" s="1"/>
  <c r="X180" i="3"/>
  <c r="W179" i="3"/>
  <c r="Y179" i="3" s="1"/>
  <c r="I155" i="3"/>
  <c r="H154" i="3"/>
  <c r="J154" i="3" s="1"/>
  <c r="W154" i="4"/>
  <c r="Y154" i="4" s="1"/>
  <c r="X155" i="4"/>
  <c r="N154" i="3"/>
  <c r="M153" i="3"/>
  <c r="O153" i="3" s="1"/>
  <c r="S154" i="4"/>
  <c r="R153" i="4"/>
  <c r="T153" i="4" s="1"/>
  <c r="M152" i="4"/>
  <c r="O152" i="4" s="1"/>
  <c r="N153" i="4"/>
  <c r="S156" i="5" l="1"/>
  <c r="T156" i="5"/>
  <c r="U156" i="5" s="1"/>
  <c r="AG158" i="5"/>
  <c r="AH158" i="5"/>
  <c r="AI158" i="5" s="1"/>
  <c r="Z156" i="5"/>
  <c r="AA156" i="5"/>
  <c r="AB156" i="5" s="1"/>
  <c r="L156" i="5"/>
  <c r="M156" i="5"/>
  <c r="N156" i="5" s="1"/>
  <c r="E156" i="5"/>
  <c r="F156" i="5"/>
  <c r="G156" i="5" s="1"/>
  <c r="AE159" i="5"/>
  <c r="AF160" i="5"/>
  <c r="J157" i="5"/>
  <c r="K158" i="5"/>
  <c r="C157" i="5"/>
  <c r="D158" i="5"/>
  <c r="Q157" i="5"/>
  <c r="R158" i="5"/>
  <c r="X157" i="5"/>
  <c r="Y158" i="5"/>
  <c r="N154" i="4"/>
  <c r="M153" i="4"/>
  <c r="O153" i="4" s="1"/>
  <c r="N155" i="3"/>
  <c r="M154" i="3"/>
  <c r="O154" i="3" s="1"/>
  <c r="I156" i="3"/>
  <c r="H155" i="3"/>
  <c r="J155" i="3" s="1"/>
  <c r="D155" i="3"/>
  <c r="C154" i="3"/>
  <c r="E154" i="3" s="1"/>
  <c r="W155" i="4"/>
  <c r="Y155" i="4" s="1"/>
  <c r="X156" i="4"/>
  <c r="S155" i="3"/>
  <c r="R154" i="3"/>
  <c r="T154" i="3" s="1"/>
  <c r="R154" i="4"/>
  <c r="T154" i="4" s="1"/>
  <c r="S155" i="4"/>
  <c r="X181" i="3"/>
  <c r="W180" i="3"/>
  <c r="Y180" i="3" s="1"/>
  <c r="C154" i="4"/>
  <c r="E154" i="4" s="1"/>
  <c r="D155" i="4"/>
  <c r="I155" i="4"/>
  <c r="H154" i="4"/>
  <c r="J154" i="4" s="1"/>
  <c r="Z157" i="5" l="1"/>
  <c r="AA157" i="5"/>
  <c r="AB157" i="5" s="1"/>
  <c r="AG159" i="5"/>
  <c r="AH159" i="5"/>
  <c r="AI159" i="5" s="1"/>
  <c r="E157" i="5"/>
  <c r="F157" i="5"/>
  <c r="G157" i="5" s="1"/>
  <c r="S157" i="5"/>
  <c r="T157" i="5"/>
  <c r="U157" i="5" s="1"/>
  <c r="L157" i="5"/>
  <c r="M157" i="5"/>
  <c r="N157" i="5" s="1"/>
  <c r="Q158" i="5"/>
  <c r="R159" i="5"/>
  <c r="X158" i="5"/>
  <c r="Y159" i="5"/>
  <c r="C158" i="5"/>
  <c r="D159" i="5"/>
  <c r="AE160" i="5"/>
  <c r="AF161" i="5"/>
  <c r="J158" i="5"/>
  <c r="K159" i="5"/>
  <c r="X182" i="3"/>
  <c r="W181" i="3"/>
  <c r="Y181" i="3" s="1"/>
  <c r="I156" i="4"/>
  <c r="H155" i="4"/>
  <c r="J155" i="4" s="1"/>
  <c r="S156" i="3"/>
  <c r="R155" i="3"/>
  <c r="T155" i="3" s="1"/>
  <c r="D156" i="3"/>
  <c r="C155" i="3"/>
  <c r="E155" i="3" s="1"/>
  <c r="N156" i="3"/>
  <c r="M155" i="3"/>
  <c r="O155" i="3" s="1"/>
  <c r="D156" i="4"/>
  <c r="C155" i="4"/>
  <c r="E155" i="4" s="1"/>
  <c r="R155" i="4"/>
  <c r="T155" i="4" s="1"/>
  <c r="S156" i="4"/>
  <c r="X157" i="4"/>
  <c r="W156" i="4"/>
  <c r="Y156" i="4" s="1"/>
  <c r="I157" i="3"/>
  <c r="H156" i="3"/>
  <c r="J156" i="3" s="1"/>
  <c r="N155" i="4"/>
  <c r="M154" i="4"/>
  <c r="O154" i="4" s="1"/>
  <c r="L158" i="5" l="1"/>
  <c r="M158" i="5"/>
  <c r="N158" i="5" s="1"/>
  <c r="S158" i="5"/>
  <c r="T158" i="5"/>
  <c r="U158" i="5" s="1"/>
  <c r="E158" i="5"/>
  <c r="F158" i="5"/>
  <c r="G158" i="5" s="1"/>
  <c r="AG160" i="5"/>
  <c r="AH160" i="5"/>
  <c r="AI160" i="5" s="1"/>
  <c r="Z158" i="5"/>
  <c r="AA158" i="5"/>
  <c r="AB158" i="5" s="1"/>
  <c r="X159" i="5"/>
  <c r="Y160" i="5"/>
  <c r="J159" i="5"/>
  <c r="K160" i="5"/>
  <c r="Q159" i="5"/>
  <c r="R160" i="5"/>
  <c r="AE161" i="5"/>
  <c r="AF162" i="5"/>
  <c r="C159" i="5"/>
  <c r="D160" i="5"/>
  <c r="X158" i="4"/>
  <c r="W157" i="4"/>
  <c r="Y157" i="4" s="1"/>
  <c r="D157" i="3"/>
  <c r="C156" i="3"/>
  <c r="E156" i="3" s="1"/>
  <c r="N156" i="4"/>
  <c r="M155" i="4"/>
  <c r="O155" i="4" s="1"/>
  <c r="C156" i="4"/>
  <c r="E156" i="4" s="1"/>
  <c r="D157" i="4"/>
  <c r="H156" i="4"/>
  <c r="J156" i="4" s="1"/>
  <c r="I157" i="4"/>
  <c r="R156" i="4"/>
  <c r="T156" i="4" s="1"/>
  <c r="S157" i="4"/>
  <c r="I158" i="3"/>
  <c r="H157" i="3"/>
  <c r="J157" i="3" s="1"/>
  <c r="N157" i="3"/>
  <c r="M156" i="3"/>
  <c r="O156" i="3" s="1"/>
  <c r="S157" i="3"/>
  <c r="R156" i="3"/>
  <c r="T156" i="3" s="1"/>
  <c r="X183" i="3"/>
  <c r="W182" i="3"/>
  <c r="Y182" i="3" s="1"/>
  <c r="S159" i="5" l="1"/>
  <c r="T159" i="5"/>
  <c r="U159" i="5" s="1"/>
  <c r="E159" i="5"/>
  <c r="F159" i="5"/>
  <c r="G159" i="5" s="1"/>
  <c r="Z159" i="5"/>
  <c r="AA159" i="5"/>
  <c r="AB159" i="5" s="1"/>
  <c r="AG161" i="5"/>
  <c r="AH161" i="5"/>
  <c r="AI161" i="5" s="1"/>
  <c r="L159" i="5"/>
  <c r="M159" i="5"/>
  <c r="N159" i="5" s="1"/>
  <c r="AE162" i="5"/>
  <c r="AF163" i="5"/>
  <c r="C160" i="5"/>
  <c r="D161" i="5"/>
  <c r="Q160" i="5"/>
  <c r="R161" i="5"/>
  <c r="X160" i="5"/>
  <c r="Y161" i="5"/>
  <c r="J160" i="5"/>
  <c r="K161" i="5"/>
  <c r="S158" i="4"/>
  <c r="R157" i="4"/>
  <c r="T157" i="4" s="1"/>
  <c r="N158" i="3"/>
  <c r="M157" i="3"/>
  <c r="O157" i="3" s="1"/>
  <c r="D158" i="3"/>
  <c r="C157" i="3"/>
  <c r="E157" i="3" s="1"/>
  <c r="D158" i="4"/>
  <c r="C157" i="4"/>
  <c r="E157" i="4" s="1"/>
  <c r="X184" i="3"/>
  <c r="W183" i="3"/>
  <c r="Y183" i="3" s="1"/>
  <c r="I158" i="4"/>
  <c r="H157" i="4"/>
  <c r="J157" i="4" s="1"/>
  <c r="S158" i="3"/>
  <c r="R157" i="3"/>
  <c r="T157" i="3" s="1"/>
  <c r="I159" i="3"/>
  <c r="H158" i="3"/>
  <c r="J158" i="3" s="1"/>
  <c r="N157" i="4"/>
  <c r="M156" i="4"/>
  <c r="O156" i="4" s="1"/>
  <c r="W158" i="4"/>
  <c r="Y158" i="4" s="1"/>
  <c r="X159" i="4"/>
  <c r="L160" i="5" l="1"/>
  <c r="M160" i="5"/>
  <c r="N160" i="5" s="1"/>
  <c r="S160" i="5"/>
  <c r="T160" i="5"/>
  <c r="U160" i="5" s="1"/>
  <c r="AG162" i="5"/>
  <c r="AH162" i="5"/>
  <c r="AI162" i="5" s="1"/>
  <c r="Z160" i="5"/>
  <c r="AA160" i="5"/>
  <c r="AB160" i="5" s="1"/>
  <c r="E160" i="5"/>
  <c r="F160" i="5"/>
  <c r="G160" i="5" s="1"/>
  <c r="X161" i="5"/>
  <c r="Y162" i="5"/>
  <c r="C161" i="5"/>
  <c r="D162" i="5"/>
  <c r="J161" i="5"/>
  <c r="K162" i="5"/>
  <c r="Q161" i="5"/>
  <c r="R162" i="5"/>
  <c r="AE163" i="5"/>
  <c r="AF164" i="5"/>
  <c r="H158" i="4"/>
  <c r="J158" i="4" s="1"/>
  <c r="I159" i="4"/>
  <c r="N159" i="3"/>
  <c r="M158" i="3"/>
  <c r="O158" i="3" s="1"/>
  <c r="X160" i="4"/>
  <c r="W159" i="4"/>
  <c r="Y159" i="4" s="1"/>
  <c r="I160" i="3"/>
  <c r="H159" i="3"/>
  <c r="J159" i="3" s="1"/>
  <c r="C158" i="4"/>
  <c r="E158" i="4" s="1"/>
  <c r="D159" i="4"/>
  <c r="N158" i="4"/>
  <c r="M157" i="4"/>
  <c r="O157" i="4" s="1"/>
  <c r="S159" i="3"/>
  <c r="R158" i="3"/>
  <c r="T158" i="3" s="1"/>
  <c r="X185" i="3"/>
  <c r="W184" i="3"/>
  <c r="Y184" i="3" s="1"/>
  <c r="D159" i="3"/>
  <c r="C158" i="3"/>
  <c r="E158" i="3" s="1"/>
  <c r="S159" i="4"/>
  <c r="R158" i="4"/>
  <c r="T158" i="4" s="1"/>
  <c r="S161" i="5" l="1"/>
  <c r="T161" i="5"/>
  <c r="U161" i="5" s="1"/>
  <c r="E161" i="5"/>
  <c r="F161" i="5"/>
  <c r="G161" i="5" s="1"/>
  <c r="AG163" i="5"/>
  <c r="AH163" i="5"/>
  <c r="AI163" i="5" s="1"/>
  <c r="L161" i="5"/>
  <c r="M161" i="5"/>
  <c r="N161" i="5" s="1"/>
  <c r="Z161" i="5"/>
  <c r="AA161" i="5"/>
  <c r="AB161" i="5" s="1"/>
  <c r="Q162" i="5"/>
  <c r="R163" i="5"/>
  <c r="AE164" i="5"/>
  <c r="AF165" i="5"/>
  <c r="C162" i="5"/>
  <c r="D163" i="5"/>
  <c r="J162" i="5"/>
  <c r="K163" i="5"/>
  <c r="X162" i="5"/>
  <c r="Y163" i="5"/>
  <c r="S160" i="4"/>
  <c r="R159" i="4"/>
  <c r="T159" i="4" s="1"/>
  <c r="N159" i="4"/>
  <c r="M158" i="4"/>
  <c r="O158" i="4" s="1"/>
  <c r="C159" i="4"/>
  <c r="E159" i="4" s="1"/>
  <c r="D160" i="4"/>
  <c r="I160" i="4"/>
  <c r="H159" i="4"/>
  <c r="J159" i="4" s="1"/>
  <c r="X186" i="3"/>
  <c r="W186" i="3" s="1"/>
  <c r="Y186" i="3" s="1"/>
  <c r="W185" i="3"/>
  <c r="Y185" i="3" s="1"/>
  <c r="I161" i="3"/>
  <c r="H160" i="3"/>
  <c r="J160" i="3" s="1"/>
  <c r="N160" i="3"/>
  <c r="M159" i="3"/>
  <c r="O159" i="3" s="1"/>
  <c r="D160" i="3"/>
  <c r="C159" i="3"/>
  <c r="E159" i="3" s="1"/>
  <c r="S160" i="3"/>
  <c r="R159" i="3"/>
  <c r="T159" i="3" s="1"/>
  <c r="X161" i="4"/>
  <c r="W160" i="4"/>
  <c r="Y160" i="4" s="1"/>
  <c r="Z162" i="5" l="1"/>
  <c r="AA162" i="5"/>
  <c r="AB162" i="5" s="1"/>
  <c r="E162" i="5"/>
  <c r="F162" i="5"/>
  <c r="G162" i="5" s="1"/>
  <c r="S162" i="5"/>
  <c r="T162" i="5"/>
  <c r="U162" i="5" s="1"/>
  <c r="L162" i="5"/>
  <c r="M162" i="5"/>
  <c r="N162" i="5" s="1"/>
  <c r="AG164" i="5"/>
  <c r="AH164" i="5"/>
  <c r="AI164" i="5" s="1"/>
  <c r="J163" i="5"/>
  <c r="K164" i="5"/>
  <c r="AE165" i="5"/>
  <c r="AF166" i="5"/>
  <c r="X163" i="5"/>
  <c r="Y164" i="5"/>
  <c r="C163" i="5"/>
  <c r="D164" i="5"/>
  <c r="Q163" i="5"/>
  <c r="R164" i="5"/>
  <c r="X162" i="4"/>
  <c r="W161" i="4"/>
  <c r="Y161" i="4" s="1"/>
  <c r="D161" i="3"/>
  <c r="C160" i="3"/>
  <c r="E160" i="3" s="1"/>
  <c r="I162" i="3"/>
  <c r="H161" i="3"/>
  <c r="J161" i="3" s="1"/>
  <c r="I161" i="4"/>
  <c r="H160" i="4"/>
  <c r="J160" i="4" s="1"/>
  <c r="M159" i="4"/>
  <c r="O159" i="4" s="1"/>
  <c r="N160" i="4"/>
  <c r="C160" i="4"/>
  <c r="E160" i="4" s="1"/>
  <c r="D161" i="4"/>
  <c r="S161" i="3"/>
  <c r="R160" i="3"/>
  <c r="T160" i="3" s="1"/>
  <c r="N161" i="3"/>
  <c r="M160" i="3"/>
  <c r="O160" i="3" s="1"/>
  <c r="S161" i="4"/>
  <c r="R160" i="4"/>
  <c r="T160" i="4" s="1"/>
  <c r="Z163" i="5" l="1"/>
  <c r="AA163" i="5"/>
  <c r="AB163" i="5" s="1"/>
  <c r="S163" i="5"/>
  <c r="T163" i="5"/>
  <c r="U163" i="5" s="1"/>
  <c r="L163" i="5"/>
  <c r="M163" i="5"/>
  <c r="N163" i="5" s="1"/>
  <c r="E163" i="5"/>
  <c r="F163" i="5"/>
  <c r="G163" i="5" s="1"/>
  <c r="AG165" i="5"/>
  <c r="AH165" i="5"/>
  <c r="AI165" i="5" s="1"/>
  <c r="C164" i="5"/>
  <c r="D165" i="5"/>
  <c r="AE166" i="5"/>
  <c r="AF167" i="5"/>
  <c r="X164" i="5"/>
  <c r="Y165" i="5"/>
  <c r="Q164" i="5"/>
  <c r="R165" i="5"/>
  <c r="J164" i="5"/>
  <c r="K165" i="5"/>
  <c r="D162" i="4"/>
  <c r="C161" i="4"/>
  <c r="E161" i="4" s="1"/>
  <c r="N162" i="3"/>
  <c r="M161" i="3"/>
  <c r="O161" i="3" s="1"/>
  <c r="I162" i="4"/>
  <c r="H161" i="4"/>
  <c r="J161" i="4" s="1"/>
  <c r="N161" i="4"/>
  <c r="M160" i="4"/>
  <c r="O160" i="4" s="1"/>
  <c r="D162" i="3"/>
  <c r="C161" i="3"/>
  <c r="E161" i="3" s="1"/>
  <c r="S162" i="4"/>
  <c r="R161" i="4"/>
  <c r="T161" i="4" s="1"/>
  <c r="S162" i="3"/>
  <c r="R161" i="3"/>
  <c r="T161" i="3" s="1"/>
  <c r="I163" i="3"/>
  <c r="H162" i="3"/>
  <c r="J162" i="3" s="1"/>
  <c r="W162" i="4"/>
  <c r="Y162" i="4" s="1"/>
  <c r="X163" i="4"/>
  <c r="L164" i="5" l="1"/>
  <c r="M164" i="5"/>
  <c r="N164" i="5" s="1"/>
  <c r="Z164" i="5"/>
  <c r="AA164" i="5"/>
  <c r="AB164" i="5" s="1"/>
  <c r="E164" i="5"/>
  <c r="F164" i="5"/>
  <c r="G164" i="5" s="1"/>
  <c r="S164" i="5"/>
  <c r="T164" i="5"/>
  <c r="U164" i="5" s="1"/>
  <c r="AG166" i="5"/>
  <c r="AH166" i="5"/>
  <c r="AI166" i="5" s="1"/>
  <c r="Q165" i="5"/>
  <c r="R166" i="5"/>
  <c r="AE167" i="5"/>
  <c r="AF168" i="5"/>
  <c r="J165" i="5"/>
  <c r="K166" i="5"/>
  <c r="X165" i="5"/>
  <c r="Y166" i="5"/>
  <c r="C165" i="5"/>
  <c r="D166" i="5"/>
  <c r="I164" i="3"/>
  <c r="H163" i="3"/>
  <c r="J163" i="3" s="1"/>
  <c r="N162" i="4"/>
  <c r="M161" i="4"/>
  <c r="O161" i="4" s="1"/>
  <c r="S163" i="4"/>
  <c r="R162" i="4"/>
  <c r="T162" i="4" s="1"/>
  <c r="N163" i="3"/>
  <c r="M162" i="3"/>
  <c r="O162" i="3" s="1"/>
  <c r="X164" i="4"/>
  <c r="W163" i="4"/>
  <c r="Y163" i="4" s="1"/>
  <c r="S163" i="3"/>
  <c r="R162" i="3"/>
  <c r="T162" i="3" s="1"/>
  <c r="D163" i="3"/>
  <c r="C162" i="3"/>
  <c r="E162" i="3" s="1"/>
  <c r="H162" i="4"/>
  <c r="J162" i="4" s="1"/>
  <c r="I163" i="4"/>
  <c r="D163" i="4"/>
  <c r="C162" i="4"/>
  <c r="E162" i="4" s="1"/>
  <c r="L165" i="5" l="1"/>
  <c r="M165" i="5"/>
  <c r="N165" i="5" s="1"/>
  <c r="E165" i="5"/>
  <c r="F165" i="5"/>
  <c r="G165" i="5" s="1"/>
  <c r="S165" i="5"/>
  <c r="T165" i="5"/>
  <c r="U165" i="5" s="1"/>
  <c r="Z165" i="5"/>
  <c r="AA165" i="5"/>
  <c r="AB165" i="5" s="1"/>
  <c r="AG167" i="5"/>
  <c r="AH167" i="5"/>
  <c r="AI167" i="5" s="1"/>
  <c r="X166" i="5"/>
  <c r="Y167" i="5"/>
  <c r="AE168" i="5"/>
  <c r="AF169" i="5"/>
  <c r="C166" i="5"/>
  <c r="D167" i="5"/>
  <c r="J166" i="5"/>
  <c r="K167" i="5"/>
  <c r="Q166" i="5"/>
  <c r="R167" i="5"/>
  <c r="I164" i="4"/>
  <c r="H163" i="4"/>
  <c r="J163" i="4" s="1"/>
  <c r="S164" i="3"/>
  <c r="R163" i="3"/>
  <c r="T163" i="3" s="1"/>
  <c r="N164" i="3"/>
  <c r="M163" i="3"/>
  <c r="O163" i="3" s="1"/>
  <c r="N163" i="4"/>
  <c r="M162" i="4"/>
  <c r="O162" i="4" s="1"/>
  <c r="D164" i="4"/>
  <c r="C163" i="4"/>
  <c r="E163" i="4" s="1"/>
  <c r="D164" i="3"/>
  <c r="C163" i="3"/>
  <c r="E163" i="3" s="1"/>
  <c r="X165" i="4"/>
  <c r="W164" i="4"/>
  <c r="Y164" i="4" s="1"/>
  <c r="R163" i="4"/>
  <c r="T163" i="4" s="1"/>
  <c r="S164" i="4"/>
  <c r="I165" i="3"/>
  <c r="H164" i="3"/>
  <c r="J164" i="3" s="1"/>
  <c r="S166" i="5" l="1"/>
  <c r="T166" i="5"/>
  <c r="U166" i="5" s="1"/>
  <c r="E166" i="5"/>
  <c r="F166" i="5"/>
  <c r="G166" i="5" s="1"/>
  <c r="Z166" i="5"/>
  <c r="AA166" i="5"/>
  <c r="AB166" i="5" s="1"/>
  <c r="L166" i="5"/>
  <c r="M166" i="5"/>
  <c r="N166" i="5" s="1"/>
  <c r="AG168" i="5"/>
  <c r="AH168" i="5"/>
  <c r="AI168" i="5" s="1"/>
  <c r="J167" i="5"/>
  <c r="K168" i="5"/>
  <c r="AE169" i="5"/>
  <c r="AF170" i="5"/>
  <c r="Q167" i="5"/>
  <c r="R168" i="5"/>
  <c r="C167" i="5"/>
  <c r="D168" i="5"/>
  <c r="X167" i="5"/>
  <c r="Y168" i="5"/>
  <c r="N164" i="4"/>
  <c r="M163" i="4"/>
  <c r="O163" i="4" s="1"/>
  <c r="R164" i="4"/>
  <c r="T164" i="4" s="1"/>
  <c r="S165" i="4"/>
  <c r="D165" i="3"/>
  <c r="C164" i="3"/>
  <c r="E164" i="3" s="1"/>
  <c r="S165" i="3"/>
  <c r="R164" i="3"/>
  <c r="T164" i="3" s="1"/>
  <c r="I166" i="3"/>
  <c r="H165" i="3"/>
  <c r="J165" i="3" s="1"/>
  <c r="W165" i="4"/>
  <c r="Y165" i="4" s="1"/>
  <c r="X166" i="4"/>
  <c r="D165" i="4"/>
  <c r="C164" i="4"/>
  <c r="E164" i="4" s="1"/>
  <c r="N165" i="3"/>
  <c r="M164" i="3"/>
  <c r="O164" i="3" s="1"/>
  <c r="H164" i="4"/>
  <c r="J164" i="4" s="1"/>
  <c r="I165" i="4"/>
  <c r="S167" i="5" l="1"/>
  <c r="T167" i="5"/>
  <c r="U167" i="5" s="1"/>
  <c r="Z167" i="5"/>
  <c r="AA167" i="5"/>
  <c r="AB167" i="5" s="1"/>
  <c r="L167" i="5"/>
  <c r="M167" i="5"/>
  <c r="N167" i="5" s="1"/>
  <c r="E167" i="5"/>
  <c r="F167" i="5"/>
  <c r="G167" i="5" s="1"/>
  <c r="AG169" i="5"/>
  <c r="AH169" i="5"/>
  <c r="AI169" i="5" s="1"/>
  <c r="C168" i="5"/>
  <c r="D169" i="5"/>
  <c r="AF171" i="5"/>
  <c r="AE170" i="5"/>
  <c r="X168" i="5"/>
  <c r="Y169" i="5"/>
  <c r="Q168" i="5"/>
  <c r="R169" i="5"/>
  <c r="J168" i="5"/>
  <c r="K169" i="5"/>
  <c r="S166" i="3"/>
  <c r="R165" i="3"/>
  <c r="T165" i="3" s="1"/>
  <c r="X167" i="4"/>
  <c r="W166" i="4"/>
  <c r="Y166" i="4" s="1"/>
  <c r="S166" i="4"/>
  <c r="R165" i="4"/>
  <c r="T165" i="4" s="1"/>
  <c r="N166" i="3"/>
  <c r="M165" i="3"/>
  <c r="O165" i="3" s="1"/>
  <c r="I166" i="4"/>
  <c r="H165" i="4"/>
  <c r="J165" i="4" s="1"/>
  <c r="D166" i="4"/>
  <c r="C165" i="4"/>
  <c r="E165" i="4" s="1"/>
  <c r="I167" i="3"/>
  <c r="H166" i="3"/>
  <c r="J166" i="3" s="1"/>
  <c r="D166" i="3"/>
  <c r="C165" i="3"/>
  <c r="E165" i="3" s="1"/>
  <c r="N165" i="4"/>
  <c r="M164" i="4"/>
  <c r="O164" i="4" s="1"/>
  <c r="L168" i="5" l="1"/>
  <c r="M168" i="5"/>
  <c r="N168" i="5" s="1"/>
  <c r="E168" i="5"/>
  <c r="F168" i="5"/>
  <c r="G168" i="5" s="1"/>
  <c r="AG170" i="5"/>
  <c r="AH170" i="5"/>
  <c r="AI170" i="5" s="1"/>
  <c r="Z168" i="5"/>
  <c r="AA168" i="5"/>
  <c r="AB168" i="5" s="1"/>
  <c r="S168" i="5"/>
  <c r="T168" i="5"/>
  <c r="U168" i="5" s="1"/>
  <c r="Q169" i="5"/>
  <c r="R170" i="5"/>
  <c r="J169" i="5"/>
  <c r="K170" i="5"/>
  <c r="X169" i="5"/>
  <c r="Y170" i="5"/>
  <c r="C169" i="5"/>
  <c r="D170" i="5"/>
  <c r="AE171" i="5"/>
  <c r="AF172" i="5"/>
  <c r="D167" i="3"/>
  <c r="C166" i="3"/>
  <c r="E166" i="3" s="1"/>
  <c r="C166" i="4"/>
  <c r="E166" i="4" s="1"/>
  <c r="D167" i="4"/>
  <c r="C167" i="4" s="1"/>
  <c r="N167" i="3"/>
  <c r="M166" i="3"/>
  <c r="O166" i="3" s="1"/>
  <c r="X168" i="4"/>
  <c r="W167" i="4"/>
  <c r="Y167" i="4" s="1"/>
  <c r="N166" i="4"/>
  <c r="M165" i="4"/>
  <c r="O165" i="4" s="1"/>
  <c r="I168" i="3"/>
  <c r="H167" i="3"/>
  <c r="J167" i="3" s="1"/>
  <c r="I167" i="4"/>
  <c r="H166" i="4"/>
  <c r="J166" i="4" s="1"/>
  <c r="S167" i="4"/>
  <c r="R166" i="4"/>
  <c r="T166" i="4" s="1"/>
  <c r="S167" i="3"/>
  <c r="R166" i="3"/>
  <c r="T166" i="3" s="1"/>
  <c r="AG171" i="5" l="1"/>
  <c r="AH171" i="5"/>
  <c r="AI171" i="5" s="1"/>
  <c r="Z169" i="5"/>
  <c r="AA169" i="5"/>
  <c r="AB169" i="5" s="1"/>
  <c r="S169" i="5"/>
  <c r="T169" i="5"/>
  <c r="U169" i="5" s="1"/>
  <c r="E169" i="5"/>
  <c r="F169" i="5"/>
  <c r="G169" i="5" s="1"/>
  <c r="L169" i="5"/>
  <c r="M169" i="5"/>
  <c r="N169" i="5" s="1"/>
  <c r="K171" i="5"/>
  <c r="J170" i="5"/>
  <c r="Q170" i="5"/>
  <c r="R171" i="5"/>
  <c r="C170" i="5"/>
  <c r="D171" i="5"/>
  <c r="AE172" i="5"/>
  <c r="AF173" i="5"/>
  <c r="Y171" i="5"/>
  <c r="X170" i="5"/>
  <c r="S168" i="4"/>
  <c r="R167" i="4"/>
  <c r="T167" i="4" s="1"/>
  <c r="X169" i="4"/>
  <c r="W168" i="4"/>
  <c r="Y168" i="4" s="1"/>
  <c r="E167" i="4"/>
  <c r="D168" i="4"/>
  <c r="I169" i="3"/>
  <c r="H168" i="3"/>
  <c r="J168" i="3" s="1"/>
  <c r="S168" i="3"/>
  <c r="R167" i="3"/>
  <c r="T167" i="3" s="1"/>
  <c r="H167" i="4"/>
  <c r="J167" i="4" s="1"/>
  <c r="I168" i="4"/>
  <c r="M166" i="4"/>
  <c r="O166" i="4" s="1"/>
  <c r="N167" i="4"/>
  <c r="N168" i="3"/>
  <c r="M167" i="3"/>
  <c r="O167" i="3" s="1"/>
  <c r="D168" i="3"/>
  <c r="C167" i="3"/>
  <c r="E167" i="3" s="1"/>
  <c r="E170" i="5" l="1"/>
  <c r="F170" i="5"/>
  <c r="G170" i="5" s="1"/>
  <c r="Z170" i="5"/>
  <c r="AA170" i="5"/>
  <c r="AB170" i="5" s="1"/>
  <c r="L170" i="5"/>
  <c r="M170" i="5"/>
  <c r="N170" i="5" s="1"/>
  <c r="AG172" i="5"/>
  <c r="AH172" i="5"/>
  <c r="AI172" i="5" s="1"/>
  <c r="S170" i="5"/>
  <c r="T170" i="5"/>
  <c r="U170" i="5" s="1"/>
  <c r="AE173" i="5"/>
  <c r="AF174" i="5"/>
  <c r="D172" i="5"/>
  <c r="C171" i="5"/>
  <c r="Q171" i="5"/>
  <c r="R172" i="5"/>
  <c r="X171" i="5"/>
  <c r="Y172" i="5"/>
  <c r="J171" i="5"/>
  <c r="K172" i="5"/>
  <c r="I169" i="4"/>
  <c r="H168" i="4"/>
  <c r="J168" i="4" s="1"/>
  <c r="N169" i="3"/>
  <c r="M168" i="3"/>
  <c r="O168" i="3" s="1"/>
  <c r="I170" i="3"/>
  <c r="H169" i="3"/>
  <c r="J169" i="3" s="1"/>
  <c r="X170" i="4"/>
  <c r="W169" i="4"/>
  <c r="Y169" i="4" s="1"/>
  <c r="N168" i="4"/>
  <c r="M167" i="4"/>
  <c r="O167" i="4" s="1"/>
  <c r="C168" i="4"/>
  <c r="E168" i="4" s="1"/>
  <c r="D169" i="4"/>
  <c r="D169" i="3"/>
  <c r="C168" i="3"/>
  <c r="E168" i="3" s="1"/>
  <c r="S169" i="3"/>
  <c r="R168" i="3"/>
  <c r="T168" i="3" s="1"/>
  <c r="S169" i="4"/>
  <c r="R168" i="4"/>
  <c r="T168" i="4" s="1"/>
  <c r="L171" i="5" l="1"/>
  <c r="M171" i="5"/>
  <c r="N171" i="5" s="1"/>
  <c r="S171" i="5"/>
  <c r="T171" i="5"/>
  <c r="U171" i="5" s="1"/>
  <c r="AG173" i="5"/>
  <c r="AH173" i="5"/>
  <c r="AI173" i="5" s="1"/>
  <c r="E171" i="5"/>
  <c r="F171" i="5"/>
  <c r="G171" i="5" s="1"/>
  <c r="Z171" i="5"/>
  <c r="AA171" i="5"/>
  <c r="AB171" i="5" s="1"/>
  <c r="X172" i="5"/>
  <c r="Y173" i="5"/>
  <c r="J172" i="5"/>
  <c r="K173" i="5"/>
  <c r="Q172" i="5"/>
  <c r="R173" i="5"/>
  <c r="AE174" i="5"/>
  <c r="AF175" i="5"/>
  <c r="C172" i="5"/>
  <c r="D173" i="5"/>
  <c r="D170" i="4"/>
  <c r="C169" i="4"/>
  <c r="E169" i="4" s="1"/>
  <c r="S170" i="3"/>
  <c r="R169" i="3"/>
  <c r="T169" i="3" s="1"/>
  <c r="X171" i="4"/>
  <c r="W170" i="4"/>
  <c r="Y170" i="4" s="1"/>
  <c r="N170" i="3"/>
  <c r="M169" i="3"/>
  <c r="O169" i="3" s="1"/>
  <c r="R169" i="4"/>
  <c r="T169" i="4" s="1"/>
  <c r="S170" i="4"/>
  <c r="D170" i="3"/>
  <c r="C169" i="3"/>
  <c r="E169" i="3" s="1"/>
  <c r="M168" i="4"/>
  <c r="O168" i="4" s="1"/>
  <c r="N169" i="4"/>
  <c r="I171" i="3"/>
  <c r="H170" i="3"/>
  <c r="J170" i="3" s="1"/>
  <c r="I170" i="4"/>
  <c r="H169" i="4"/>
  <c r="J169" i="4" s="1"/>
  <c r="E172" i="5" l="1"/>
  <c r="F172" i="5"/>
  <c r="G172" i="5" s="1"/>
  <c r="S172" i="5"/>
  <c r="T172" i="5"/>
  <c r="U172" i="5" s="1"/>
  <c r="Z172" i="5"/>
  <c r="AA172" i="5"/>
  <c r="AB172" i="5" s="1"/>
  <c r="AG174" i="5"/>
  <c r="AH174" i="5"/>
  <c r="AI174" i="5" s="1"/>
  <c r="L172" i="5"/>
  <c r="M172" i="5"/>
  <c r="N172" i="5" s="1"/>
  <c r="AE175" i="5"/>
  <c r="AF176" i="5"/>
  <c r="C173" i="5"/>
  <c r="D174" i="5"/>
  <c r="Q173" i="5"/>
  <c r="R174" i="5"/>
  <c r="X173" i="5"/>
  <c r="Y174" i="5"/>
  <c r="J173" i="5"/>
  <c r="K174" i="5"/>
  <c r="I172" i="3"/>
  <c r="H171" i="3"/>
  <c r="J171" i="3" s="1"/>
  <c r="D171" i="3"/>
  <c r="C170" i="3"/>
  <c r="E170" i="3" s="1"/>
  <c r="N171" i="3"/>
  <c r="M170" i="3"/>
  <c r="O170" i="3" s="1"/>
  <c r="S171" i="3"/>
  <c r="R170" i="3"/>
  <c r="T170" i="3" s="1"/>
  <c r="M169" i="4"/>
  <c r="O169" i="4" s="1"/>
  <c r="N170" i="4"/>
  <c r="S171" i="4"/>
  <c r="R170" i="4"/>
  <c r="T170" i="4" s="1"/>
  <c r="I171" i="4"/>
  <c r="H170" i="4"/>
  <c r="J170" i="4" s="1"/>
  <c r="X172" i="4"/>
  <c r="W171" i="4"/>
  <c r="Y171" i="4" s="1"/>
  <c r="C170" i="4"/>
  <c r="E170" i="4" s="1"/>
  <c r="D171" i="4"/>
  <c r="L173" i="5" l="1"/>
  <c r="M173" i="5"/>
  <c r="N173" i="5" s="1"/>
  <c r="S173" i="5"/>
  <c r="T173" i="5"/>
  <c r="U173" i="5" s="1"/>
  <c r="AG175" i="5"/>
  <c r="AH175" i="5"/>
  <c r="AI175" i="5" s="1"/>
  <c r="Z173" i="5"/>
  <c r="AA173" i="5"/>
  <c r="AB173" i="5" s="1"/>
  <c r="E173" i="5"/>
  <c r="F173" i="5"/>
  <c r="G173" i="5" s="1"/>
  <c r="X174" i="5"/>
  <c r="Y175" i="5"/>
  <c r="J174" i="5"/>
  <c r="K175" i="5"/>
  <c r="Q174" i="5"/>
  <c r="R175" i="5"/>
  <c r="AE176" i="5"/>
  <c r="AF177" i="5"/>
  <c r="C174" i="5"/>
  <c r="D175" i="5"/>
  <c r="S172" i="4"/>
  <c r="R171" i="4"/>
  <c r="T171" i="4" s="1"/>
  <c r="S172" i="3"/>
  <c r="R171" i="3"/>
  <c r="T171" i="3" s="1"/>
  <c r="D172" i="4"/>
  <c r="C171" i="4"/>
  <c r="E171" i="4" s="1"/>
  <c r="M170" i="4"/>
  <c r="O170" i="4" s="1"/>
  <c r="N171" i="4"/>
  <c r="X173" i="4"/>
  <c r="W172" i="4"/>
  <c r="Y172" i="4" s="1"/>
  <c r="D172" i="3"/>
  <c r="C171" i="3"/>
  <c r="E171" i="3" s="1"/>
  <c r="I172" i="4"/>
  <c r="H171" i="4"/>
  <c r="J171" i="4" s="1"/>
  <c r="N172" i="3"/>
  <c r="M171" i="3"/>
  <c r="O171" i="3" s="1"/>
  <c r="I173" i="3"/>
  <c r="H172" i="3"/>
  <c r="J172" i="3" s="1"/>
  <c r="S174" i="5" l="1"/>
  <c r="T174" i="5"/>
  <c r="U174" i="5" s="1"/>
  <c r="E174" i="5"/>
  <c r="F174" i="5"/>
  <c r="G174" i="5" s="1"/>
  <c r="Z174" i="5"/>
  <c r="AA174" i="5"/>
  <c r="AB174" i="5" s="1"/>
  <c r="AG176" i="5"/>
  <c r="AH176" i="5"/>
  <c r="AI176" i="5" s="1"/>
  <c r="L174" i="5"/>
  <c r="M174" i="5"/>
  <c r="N174" i="5" s="1"/>
  <c r="AF178" i="5"/>
  <c r="AE177" i="5"/>
  <c r="Q175" i="5"/>
  <c r="R176" i="5"/>
  <c r="X175" i="5"/>
  <c r="Y176" i="5"/>
  <c r="J175" i="5"/>
  <c r="K176" i="5"/>
  <c r="C175" i="5"/>
  <c r="D176" i="5"/>
  <c r="N172" i="4"/>
  <c r="M171" i="4"/>
  <c r="O171" i="4" s="1"/>
  <c r="N173" i="3"/>
  <c r="M172" i="3"/>
  <c r="O172" i="3" s="1"/>
  <c r="D173" i="3"/>
  <c r="C172" i="3"/>
  <c r="E172" i="3" s="1"/>
  <c r="S173" i="3"/>
  <c r="R172" i="3"/>
  <c r="T172" i="3" s="1"/>
  <c r="I174" i="3"/>
  <c r="H173" i="3"/>
  <c r="J173" i="3" s="1"/>
  <c r="I173" i="4"/>
  <c r="H172" i="4"/>
  <c r="J172" i="4" s="1"/>
  <c r="W173" i="4"/>
  <c r="Y173" i="4" s="1"/>
  <c r="X174" i="4"/>
  <c r="D173" i="4"/>
  <c r="C172" i="4"/>
  <c r="E172" i="4" s="1"/>
  <c r="S173" i="4"/>
  <c r="R172" i="4"/>
  <c r="T172" i="4" s="1"/>
  <c r="AG177" i="5" l="1"/>
  <c r="AH177" i="5"/>
  <c r="AI177" i="5" s="1"/>
  <c r="E175" i="5"/>
  <c r="F175" i="5"/>
  <c r="G175" i="5" s="1"/>
  <c r="Z175" i="5"/>
  <c r="AA175" i="5"/>
  <c r="AB175" i="5" s="1"/>
  <c r="L175" i="5"/>
  <c r="M175" i="5"/>
  <c r="N175" i="5" s="1"/>
  <c r="S175" i="5"/>
  <c r="T175" i="5"/>
  <c r="U175" i="5" s="1"/>
  <c r="Q176" i="5"/>
  <c r="R177" i="5"/>
  <c r="C176" i="5"/>
  <c r="D177" i="5"/>
  <c r="J176" i="5"/>
  <c r="K177" i="5"/>
  <c r="X176" i="5"/>
  <c r="Y177" i="5"/>
  <c r="AF179" i="5"/>
  <c r="AE178" i="5"/>
  <c r="X175" i="4"/>
  <c r="W174" i="4"/>
  <c r="Y174" i="4" s="1"/>
  <c r="D174" i="4"/>
  <c r="C173" i="4"/>
  <c r="E173" i="4" s="1"/>
  <c r="H173" i="4"/>
  <c r="J173" i="4" s="1"/>
  <c r="I174" i="4"/>
  <c r="S174" i="3"/>
  <c r="R173" i="3"/>
  <c r="T173" i="3" s="1"/>
  <c r="N174" i="3"/>
  <c r="M173" i="3"/>
  <c r="O173" i="3" s="1"/>
  <c r="S174" i="4"/>
  <c r="R173" i="4"/>
  <c r="T173" i="4" s="1"/>
  <c r="I175" i="3"/>
  <c r="H174" i="3"/>
  <c r="J174" i="3" s="1"/>
  <c r="D174" i="3"/>
  <c r="C173" i="3"/>
  <c r="E173" i="3" s="1"/>
  <c r="N173" i="4"/>
  <c r="M172" i="4"/>
  <c r="O172" i="4" s="1"/>
  <c r="AG178" i="5" l="1"/>
  <c r="AH178" i="5"/>
  <c r="AI178" i="5" s="1"/>
  <c r="L176" i="5"/>
  <c r="M176" i="5"/>
  <c r="N176" i="5" s="1"/>
  <c r="S176" i="5"/>
  <c r="T176" i="5"/>
  <c r="U176" i="5" s="1"/>
  <c r="Z176" i="5"/>
  <c r="AA176" i="5"/>
  <c r="AB176" i="5" s="1"/>
  <c r="E176" i="5"/>
  <c r="F176" i="5"/>
  <c r="G176" i="5" s="1"/>
  <c r="Y178" i="5"/>
  <c r="X177" i="5"/>
  <c r="R178" i="5"/>
  <c r="Q177" i="5"/>
  <c r="C177" i="5"/>
  <c r="D178" i="5"/>
  <c r="K178" i="5"/>
  <c r="J177" i="5"/>
  <c r="AF180" i="5"/>
  <c r="AE179" i="5"/>
  <c r="D175" i="3"/>
  <c r="C174" i="3"/>
  <c r="E174" i="3" s="1"/>
  <c r="S175" i="3"/>
  <c r="R174" i="3"/>
  <c r="T174" i="3" s="1"/>
  <c r="N174" i="4"/>
  <c r="M173" i="4"/>
  <c r="O173" i="4" s="1"/>
  <c r="I176" i="3"/>
  <c r="H175" i="3"/>
  <c r="J175" i="3" s="1"/>
  <c r="R174" i="4"/>
  <c r="T174" i="4" s="1"/>
  <c r="S175" i="4"/>
  <c r="D175" i="4"/>
  <c r="C174" i="4"/>
  <c r="E174" i="4" s="1"/>
  <c r="H174" i="4"/>
  <c r="J174" i="4" s="1"/>
  <c r="I175" i="4"/>
  <c r="N175" i="3"/>
  <c r="M174" i="3"/>
  <c r="O174" i="3" s="1"/>
  <c r="X176" i="4"/>
  <c r="W175" i="4"/>
  <c r="Y175" i="4" s="1"/>
  <c r="AG179" i="5" l="1"/>
  <c r="AH179" i="5"/>
  <c r="AI179" i="5" s="1"/>
  <c r="Z177" i="5"/>
  <c r="AA177" i="5"/>
  <c r="AB177" i="5" s="1"/>
  <c r="E177" i="5"/>
  <c r="F177" i="5"/>
  <c r="G177" i="5" s="1"/>
  <c r="L177" i="5"/>
  <c r="M177" i="5"/>
  <c r="N177" i="5" s="1"/>
  <c r="S177" i="5"/>
  <c r="T177" i="5"/>
  <c r="U177" i="5" s="1"/>
  <c r="R179" i="5"/>
  <c r="Q178" i="5"/>
  <c r="K179" i="5"/>
  <c r="J178" i="5"/>
  <c r="D179" i="5"/>
  <c r="C178" i="5"/>
  <c r="AF181" i="5"/>
  <c r="AE180" i="5"/>
  <c r="Y179" i="5"/>
  <c r="X178" i="5"/>
  <c r="I176" i="4"/>
  <c r="H175" i="4"/>
  <c r="J175" i="4" s="1"/>
  <c r="N176" i="3"/>
  <c r="M175" i="3"/>
  <c r="O175" i="3" s="1"/>
  <c r="D176" i="4"/>
  <c r="C175" i="4"/>
  <c r="E175" i="4" s="1"/>
  <c r="I177" i="3"/>
  <c r="H176" i="3"/>
  <c r="J176" i="3" s="1"/>
  <c r="S176" i="3"/>
  <c r="R175" i="3"/>
  <c r="T175" i="3" s="1"/>
  <c r="S176" i="4"/>
  <c r="R175" i="4"/>
  <c r="T175" i="4" s="1"/>
  <c r="W176" i="4"/>
  <c r="Y176" i="4" s="1"/>
  <c r="X177" i="4"/>
  <c r="N175" i="4"/>
  <c r="M174" i="4"/>
  <c r="O174" i="4" s="1"/>
  <c r="D176" i="3"/>
  <c r="C175" i="3"/>
  <c r="E175" i="3" s="1"/>
  <c r="S178" i="5" l="1"/>
  <c r="T178" i="5"/>
  <c r="U178" i="5" s="1"/>
  <c r="Z178" i="5"/>
  <c r="AA178" i="5"/>
  <c r="AB178" i="5" s="1"/>
  <c r="AG180" i="5"/>
  <c r="AH180" i="5"/>
  <c r="AI180" i="5" s="1"/>
  <c r="L178" i="5"/>
  <c r="M178" i="5"/>
  <c r="N178" i="5" s="1"/>
  <c r="E178" i="5"/>
  <c r="F178" i="5"/>
  <c r="G178" i="5" s="1"/>
  <c r="K180" i="5"/>
  <c r="J179" i="5"/>
  <c r="AF182" i="5"/>
  <c r="AE181" i="5"/>
  <c r="Y180" i="5"/>
  <c r="X179" i="5"/>
  <c r="D180" i="5"/>
  <c r="C179" i="5"/>
  <c r="R180" i="5"/>
  <c r="Q179" i="5"/>
  <c r="S177" i="4"/>
  <c r="R176" i="4"/>
  <c r="T176" i="4" s="1"/>
  <c r="N177" i="3"/>
  <c r="M176" i="3"/>
  <c r="O176" i="3" s="1"/>
  <c r="X178" i="4"/>
  <c r="W177" i="4"/>
  <c r="Y177" i="4" s="1"/>
  <c r="N176" i="4"/>
  <c r="M175" i="4"/>
  <c r="O175" i="4" s="1"/>
  <c r="I178" i="3"/>
  <c r="H177" i="3"/>
  <c r="J177" i="3" s="1"/>
  <c r="D177" i="3"/>
  <c r="C176" i="3"/>
  <c r="E176" i="3" s="1"/>
  <c r="S177" i="3"/>
  <c r="R176" i="3"/>
  <c r="T176" i="3" s="1"/>
  <c r="D177" i="4"/>
  <c r="C176" i="4"/>
  <c r="E176" i="4" s="1"/>
  <c r="I177" i="4"/>
  <c r="H176" i="4"/>
  <c r="J176" i="4" s="1"/>
  <c r="Z179" i="5" l="1"/>
  <c r="AA179" i="5"/>
  <c r="AB179" i="5" s="1"/>
  <c r="L179" i="5"/>
  <c r="M179" i="5"/>
  <c r="N179" i="5" s="1"/>
  <c r="S179" i="5"/>
  <c r="T179" i="5"/>
  <c r="U179" i="5" s="1"/>
  <c r="E179" i="5"/>
  <c r="F179" i="5"/>
  <c r="G179" i="5" s="1"/>
  <c r="AG181" i="5"/>
  <c r="AH181" i="5"/>
  <c r="AI181" i="5" s="1"/>
  <c r="AF183" i="5"/>
  <c r="AE182" i="5"/>
  <c r="D181" i="5"/>
  <c r="C180" i="5"/>
  <c r="R181" i="5"/>
  <c r="Q180" i="5"/>
  <c r="Y181" i="5"/>
  <c r="X180" i="5"/>
  <c r="K181" i="5"/>
  <c r="J180" i="5"/>
  <c r="D178" i="4"/>
  <c r="C177" i="4"/>
  <c r="E177" i="4" s="1"/>
  <c r="N177" i="4"/>
  <c r="M176" i="4"/>
  <c r="O176" i="4" s="1"/>
  <c r="D178" i="3"/>
  <c r="C177" i="3"/>
  <c r="E177" i="3" s="1"/>
  <c r="N178" i="3"/>
  <c r="M177" i="3"/>
  <c r="O177" i="3" s="1"/>
  <c r="I178" i="4"/>
  <c r="H177" i="4"/>
  <c r="J177" i="4" s="1"/>
  <c r="S178" i="3"/>
  <c r="R177" i="3"/>
  <c r="T177" i="3" s="1"/>
  <c r="I179" i="3"/>
  <c r="H178" i="3"/>
  <c r="J178" i="3" s="1"/>
  <c r="X179" i="4"/>
  <c r="W178" i="4"/>
  <c r="Y178" i="4" s="1"/>
  <c r="R177" i="4"/>
  <c r="T177" i="4" s="1"/>
  <c r="S178" i="4"/>
  <c r="L180" i="5" l="1"/>
  <c r="M180" i="5"/>
  <c r="N180" i="5" s="1"/>
  <c r="S180" i="5"/>
  <c r="T180" i="5"/>
  <c r="U180" i="5" s="1"/>
  <c r="AG182" i="5"/>
  <c r="AH182" i="5"/>
  <c r="AI182" i="5" s="1"/>
  <c r="Z180" i="5"/>
  <c r="AA180" i="5"/>
  <c r="AB180" i="5" s="1"/>
  <c r="E180" i="5"/>
  <c r="F180" i="5"/>
  <c r="G180" i="5" s="1"/>
  <c r="D182" i="5"/>
  <c r="C181" i="5"/>
  <c r="Y182" i="5"/>
  <c r="X181" i="5"/>
  <c r="K182" i="5"/>
  <c r="J181" i="5"/>
  <c r="R182" i="5"/>
  <c r="Q181" i="5"/>
  <c r="AF184" i="5"/>
  <c r="AE183" i="5"/>
  <c r="S179" i="3"/>
  <c r="R178" i="3"/>
  <c r="T178" i="3" s="1"/>
  <c r="M177" i="4"/>
  <c r="O177" i="4" s="1"/>
  <c r="N178" i="4"/>
  <c r="X180" i="4"/>
  <c r="W179" i="4"/>
  <c r="Y179" i="4" s="1"/>
  <c r="N179" i="3"/>
  <c r="M178" i="3"/>
  <c r="O178" i="3" s="1"/>
  <c r="S179" i="4"/>
  <c r="R178" i="4"/>
  <c r="T178" i="4" s="1"/>
  <c r="I180" i="3"/>
  <c r="H179" i="3"/>
  <c r="J179" i="3" s="1"/>
  <c r="I179" i="4"/>
  <c r="H178" i="4"/>
  <c r="J178" i="4" s="1"/>
  <c r="D179" i="3"/>
  <c r="C178" i="3"/>
  <c r="E178" i="3" s="1"/>
  <c r="C178" i="4"/>
  <c r="E178" i="4" s="1"/>
  <c r="D179" i="4"/>
  <c r="AG183" i="5" l="1"/>
  <c r="AH183" i="5"/>
  <c r="AI183" i="5" s="1"/>
  <c r="L181" i="5"/>
  <c r="M181" i="5"/>
  <c r="N181" i="5" s="1"/>
  <c r="E181" i="5"/>
  <c r="F181" i="5"/>
  <c r="G181" i="5" s="1"/>
  <c r="S181" i="5"/>
  <c r="T181" i="5"/>
  <c r="U181" i="5" s="1"/>
  <c r="Z181" i="5"/>
  <c r="AA181" i="5"/>
  <c r="AB181" i="5" s="1"/>
  <c r="Y183" i="5"/>
  <c r="X182" i="5"/>
  <c r="R183" i="5"/>
  <c r="Q182" i="5"/>
  <c r="AF185" i="5"/>
  <c r="AE184" i="5"/>
  <c r="K183" i="5"/>
  <c r="J182" i="5"/>
  <c r="D183" i="5"/>
  <c r="C182" i="5"/>
  <c r="M178" i="4"/>
  <c r="O178" i="4" s="1"/>
  <c r="N179" i="4"/>
  <c r="I181" i="3"/>
  <c r="H180" i="3"/>
  <c r="J180" i="3" s="1"/>
  <c r="N180" i="3"/>
  <c r="M179" i="3"/>
  <c r="O179" i="3" s="1"/>
  <c r="D180" i="3"/>
  <c r="C179" i="3"/>
  <c r="E179" i="3" s="1"/>
  <c r="D180" i="4"/>
  <c r="C179" i="4"/>
  <c r="E179" i="4" s="1"/>
  <c r="I180" i="4"/>
  <c r="H179" i="4"/>
  <c r="J179" i="4" s="1"/>
  <c r="S180" i="4"/>
  <c r="R179" i="4"/>
  <c r="T179" i="4" s="1"/>
  <c r="W180" i="4"/>
  <c r="Y180" i="4" s="1"/>
  <c r="X181" i="4"/>
  <c r="S180" i="3"/>
  <c r="R179" i="3"/>
  <c r="T179" i="3" s="1"/>
  <c r="E182" i="5" l="1"/>
  <c r="F182" i="5"/>
  <c r="G182" i="5" s="1"/>
  <c r="AG184" i="5"/>
  <c r="AH184" i="5"/>
  <c r="AI184" i="5" s="1"/>
  <c r="Z182" i="5"/>
  <c r="AA182" i="5"/>
  <c r="AB182" i="5" s="1"/>
  <c r="L182" i="5"/>
  <c r="M182" i="5"/>
  <c r="N182" i="5" s="1"/>
  <c r="S182" i="5"/>
  <c r="T182" i="5"/>
  <c r="U182" i="5" s="1"/>
  <c r="R184" i="5"/>
  <c r="Q183" i="5"/>
  <c r="K184" i="5"/>
  <c r="J183" i="5"/>
  <c r="D184" i="5"/>
  <c r="C183" i="5"/>
  <c r="AF186" i="5"/>
  <c r="AE186" i="5" s="1"/>
  <c r="AE185" i="5"/>
  <c r="Y184" i="5"/>
  <c r="X183" i="5"/>
  <c r="W181" i="4"/>
  <c r="Y181" i="4" s="1"/>
  <c r="X182" i="4"/>
  <c r="I181" i="4"/>
  <c r="H180" i="4"/>
  <c r="J180" i="4" s="1"/>
  <c r="D181" i="3"/>
  <c r="C180" i="3"/>
  <c r="E180" i="3" s="1"/>
  <c r="I182" i="3"/>
  <c r="H181" i="3"/>
  <c r="J181" i="3" s="1"/>
  <c r="N180" i="4"/>
  <c r="M179" i="4"/>
  <c r="O179" i="4" s="1"/>
  <c r="S181" i="3"/>
  <c r="R180" i="3"/>
  <c r="T180" i="3" s="1"/>
  <c r="S181" i="4"/>
  <c r="R180" i="4"/>
  <c r="T180" i="4" s="1"/>
  <c r="D181" i="4"/>
  <c r="C180" i="4"/>
  <c r="E180" i="4" s="1"/>
  <c r="N181" i="3"/>
  <c r="M180" i="3"/>
  <c r="O180" i="3" s="1"/>
  <c r="E183" i="5" l="1"/>
  <c r="F183" i="5"/>
  <c r="G183" i="5" s="1"/>
  <c r="S183" i="5"/>
  <c r="T183" i="5"/>
  <c r="U183" i="5" s="1"/>
  <c r="AG185" i="5"/>
  <c r="AH185" i="5"/>
  <c r="AI185" i="5" s="1"/>
  <c r="L183" i="5"/>
  <c r="M183" i="5"/>
  <c r="N183" i="5" s="1"/>
  <c r="Z183" i="5"/>
  <c r="AA183" i="5"/>
  <c r="AB183" i="5" s="1"/>
  <c r="AG186" i="5"/>
  <c r="AH186" i="5"/>
  <c r="AI186" i="5" s="1"/>
  <c r="K185" i="5"/>
  <c r="J184" i="5"/>
  <c r="Y185" i="5"/>
  <c r="X184" i="5"/>
  <c r="D185" i="5"/>
  <c r="C184" i="5"/>
  <c r="R185" i="5"/>
  <c r="Q184" i="5"/>
  <c r="D182" i="4"/>
  <c r="C181" i="4"/>
  <c r="E181" i="4" s="1"/>
  <c r="H181" i="4"/>
  <c r="J181" i="4" s="1"/>
  <c r="I182" i="4"/>
  <c r="S182" i="3"/>
  <c r="R181" i="3"/>
  <c r="T181" i="3" s="1"/>
  <c r="X183" i="4"/>
  <c r="W182" i="4"/>
  <c r="Y182" i="4" s="1"/>
  <c r="I183" i="3"/>
  <c r="H182" i="3"/>
  <c r="J182" i="3" s="1"/>
  <c r="N182" i="3"/>
  <c r="M181" i="3"/>
  <c r="O181" i="3" s="1"/>
  <c r="S182" i="4"/>
  <c r="R181" i="4"/>
  <c r="T181" i="4" s="1"/>
  <c r="N181" i="4"/>
  <c r="M180" i="4"/>
  <c r="O180" i="4" s="1"/>
  <c r="D182" i="3"/>
  <c r="C181" i="3"/>
  <c r="E181" i="3" s="1"/>
  <c r="S184" i="5" l="1"/>
  <c r="T184" i="5"/>
  <c r="U184" i="5" s="1"/>
  <c r="Z184" i="5"/>
  <c r="AA184" i="5"/>
  <c r="AB184" i="5" s="1"/>
  <c r="E184" i="5"/>
  <c r="F184" i="5"/>
  <c r="G184" i="5" s="1"/>
  <c r="L184" i="5"/>
  <c r="M184" i="5"/>
  <c r="N184" i="5" s="1"/>
  <c r="Y186" i="5"/>
  <c r="X186" i="5" s="1"/>
  <c r="X185" i="5"/>
  <c r="R186" i="5"/>
  <c r="Q186" i="5" s="1"/>
  <c r="Q185" i="5"/>
  <c r="D186" i="5"/>
  <c r="C186" i="5" s="1"/>
  <c r="C185" i="5"/>
  <c r="K186" i="5"/>
  <c r="J186" i="5" s="1"/>
  <c r="J185" i="5"/>
  <c r="N182" i="4"/>
  <c r="M181" i="4"/>
  <c r="O181" i="4" s="1"/>
  <c r="H182" i="4"/>
  <c r="J182" i="4" s="1"/>
  <c r="I183" i="4"/>
  <c r="N183" i="3"/>
  <c r="M182" i="3"/>
  <c r="O182" i="3" s="1"/>
  <c r="X184" i="4"/>
  <c r="W183" i="4"/>
  <c r="Y183" i="4" s="1"/>
  <c r="D183" i="3"/>
  <c r="C182" i="3"/>
  <c r="E182" i="3" s="1"/>
  <c r="R182" i="4"/>
  <c r="T182" i="4" s="1"/>
  <c r="S183" i="4"/>
  <c r="I184" i="3"/>
  <c r="H183" i="3"/>
  <c r="J183" i="3" s="1"/>
  <c r="S183" i="3"/>
  <c r="R182" i="3"/>
  <c r="T182" i="3" s="1"/>
  <c r="D183" i="4"/>
  <c r="C182" i="4"/>
  <c r="E182" i="4" s="1"/>
  <c r="S185" i="5" l="1"/>
  <c r="T185" i="5"/>
  <c r="U185" i="5" s="1"/>
  <c r="S186" i="5"/>
  <c r="T186" i="5"/>
  <c r="U186" i="5" s="1"/>
  <c r="L185" i="5"/>
  <c r="M185" i="5"/>
  <c r="N185" i="5" s="1"/>
  <c r="L186" i="5"/>
  <c r="M186" i="5"/>
  <c r="N186" i="5" s="1"/>
  <c r="E185" i="5"/>
  <c r="F185" i="5"/>
  <c r="G185" i="5" s="1"/>
  <c r="Z185" i="5"/>
  <c r="AA185" i="5"/>
  <c r="AB185" i="5" s="1"/>
  <c r="E186" i="5"/>
  <c r="F186" i="5"/>
  <c r="G186" i="5" s="1"/>
  <c r="Z186" i="5"/>
  <c r="AA186" i="5"/>
  <c r="AB186" i="5" s="1"/>
  <c r="X185" i="4"/>
  <c r="W184" i="4"/>
  <c r="Y184" i="4" s="1"/>
  <c r="S184" i="4"/>
  <c r="R183" i="4"/>
  <c r="T183" i="4" s="1"/>
  <c r="I184" i="4"/>
  <c r="H183" i="4"/>
  <c r="J183" i="4" s="1"/>
  <c r="S184" i="3"/>
  <c r="R183" i="3"/>
  <c r="T183" i="3" s="1"/>
  <c r="D184" i="4"/>
  <c r="C183" i="4"/>
  <c r="E183" i="4" s="1"/>
  <c r="I185" i="3"/>
  <c r="H184" i="3"/>
  <c r="J184" i="3" s="1"/>
  <c r="D184" i="3"/>
  <c r="C183" i="3"/>
  <c r="E183" i="3" s="1"/>
  <c r="N184" i="3"/>
  <c r="M183" i="3"/>
  <c r="O183" i="3" s="1"/>
  <c r="N183" i="4"/>
  <c r="M182" i="4"/>
  <c r="O182" i="4" s="1"/>
  <c r="I186" i="3" l="1"/>
  <c r="H186" i="3" s="1"/>
  <c r="J186" i="3" s="1"/>
  <c r="H185" i="3"/>
  <c r="J185" i="3" s="1"/>
  <c r="S185" i="3"/>
  <c r="R184" i="3"/>
  <c r="T184" i="3" s="1"/>
  <c r="S185" i="4"/>
  <c r="R184" i="4"/>
  <c r="T184" i="4" s="1"/>
  <c r="N185" i="3"/>
  <c r="M184" i="3"/>
  <c r="O184" i="3" s="1"/>
  <c r="N184" i="4"/>
  <c r="M183" i="4"/>
  <c r="O183" i="4" s="1"/>
  <c r="D185" i="3"/>
  <c r="C184" i="3"/>
  <c r="E184" i="3" s="1"/>
  <c r="D185" i="4"/>
  <c r="C184" i="4"/>
  <c r="E184" i="4" s="1"/>
  <c r="I185" i="4"/>
  <c r="H184" i="4"/>
  <c r="J184" i="4" s="1"/>
  <c r="X186" i="4"/>
  <c r="W186" i="4" s="1"/>
  <c r="Y186" i="4" s="1"/>
  <c r="W185" i="4"/>
  <c r="Y185" i="4" s="1"/>
  <c r="I186" i="4" l="1"/>
  <c r="H186" i="4" s="1"/>
  <c r="J186" i="4" s="1"/>
  <c r="H185" i="4"/>
  <c r="J185" i="4" s="1"/>
  <c r="D186" i="3"/>
  <c r="C186" i="3" s="1"/>
  <c r="E186" i="3" s="1"/>
  <c r="C185" i="3"/>
  <c r="E185" i="3" s="1"/>
  <c r="N186" i="3"/>
  <c r="M186" i="3" s="1"/>
  <c r="O186" i="3" s="1"/>
  <c r="M185" i="3"/>
  <c r="O185" i="3" s="1"/>
  <c r="S186" i="3"/>
  <c r="R186" i="3" s="1"/>
  <c r="T186" i="3" s="1"/>
  <c r="R185" i="3"/>
  <c r="T185" i="3" s="1"/>
  <c r="C185" i="4"/>
  <c r="E185" i="4" s="1"/>
  <c r="D186" i="4"/>
  <c r="C186" i="4" s="1"/>
  <c r="E186" i="4" s="1"/>
  <c r="N185" i="4"/>
  <c r="M184" i="4"/>
  <c r="O184" i="4" s="1"/>
  <c r="R185" i="4"/>
  <c r="T185" i="4" s="1"/>
  <c r="S186" i="4"/>
  <c r="R186" i="4" s="1"/>
  <c r="T186" i="4" s="1"/>
  <c r="N186" i="4" l="1"/>
  <c r="M186" i="4" s="1"/>
  <c r="O186" i="4" s="1"/>
  <c r="M185" i="4"/>
  <c r="O185" i="4" s="1"/>
</calcChain>
</file>

<file path=xl/sharedStrings.xml><?xml version="1.0" encoding="utf-8"?>
<sst xmlns="http://schemas.openxmlformats.org/spreadsheetml/2006/main" count="315" uniqueCount="174">
  <si>
    <t xml:space="preserve">BETREUUNGSVERTRAG </t>
  </si>
  <si>
    <r>
      <rPr>
        <b/>
        <sz val="10"/>
        <rFont val="Arial"/>
        <family val="2"/>
        <charset val="1"/>
      </rPr>
      <t xml:space="preserve">Personalien Kind  </t>
    </r>
    <r>
      <rPr>
        <sz val="10"/>
        <rFont val="Arial"/>
        <family val="2"/>
        <charset val="1"/>
      </rPr>
      <t>(</t>
    </r>
    <r>
      <rPr>
        <sz val="10"/>
        <rFont val="Wingdings 3"/>
        <family val="1"/>
        <charset val="2"/>
      </rPr>
      <t>Ú</t>
    </r>
    <r>
      <rPr>
        <sz val="10"/>
        <rFont val="Arial"/>
        <family val="2"/>
        <charset val="1"/>
      </rPr>
      <t xml:space="preserve"> bei weiteren Kindern Zusatzformulare verwenden)</t>
    </r>
  </si>
  <si>
    <t>Name/Vorname 1. Kind</t>
  </si>
  <si>
    <t>Geburtsdatum</t>
  </si>
  <si>
    <t>Geschlecht</t>
  </si>
  <si>
    <t>Schulhaus</t>
  </si>
  <si>
    <t>Klasse (gültig für Betreuung)</t>
  </si>
  <si>
    <t>Lehrperson (Name/Vorname)</t>
  </si>
  <si>
    <t>Gewünschter Betreuungsumfang NASCHU</t>
  </si>
  <si>
    <t>gültig ab</t>
  </si>
  <si>
    <t>Die Betreuung wird modular angeboten. Bitte kreuzen Sie die entsprechenden Angebote an den gewünschten Tagen an. Die Betreuung ist erst mit der Bestätigung garantiert.</t>
  </si>
  <si>
    <t>Mittagstisch</t>
  </si>
  <si>
    <t>Modul A</t>
  </si>
  <si>
    <t>Modul B</t>
  </si>
  <si>
    <t>Modul D</t>
  </si>
  <si>
    <t>11.25-13.30</t>
  </si>
  <si>
    <t>13.30-18.00</t>
  </si>
  <si>
    <t>13.30-15.00</t>
  </si>
  <si>
    <t>15.00-18.00</t>
  </si>
  <si>
    <t>Montag</t>
  </si>
  <si>
    <t>Dienstag</t>
  </si>
  <si>
    <t>Mittwoch</t>
  </si>
  <si>
    <t>Donnerstag</t>
  </si>
  <si>
    <t>Freitag</t>
  </si>
  <si>
    <r>
      <rPr>
        <sz val="10"/>
        <rFont val="Wingdings 3"/>
        <family val="1"/>
        <charset val="2"/>
      </rPr>
      <t>Ú</t>
    </r>
    <r>
      <rPr>
        <sz val="10"/>
        <rFont val="Arial"/>
        <family val="2"/>
        <charset val="1"/>
      </rPr>
      <t xml:space="preserve"> Bitte für jedes Kind diese erste Seite ausfüllen</t>
    </r>
  </si>
  <si>
    <t>Ort/Datum</t>
  </si>
  <si>
    <t>Unterschrift Erziehungsberechtigte</t>
  </si>
  <si>
    <t>BETREUUNGSANGABEN</t>
  </si>
  <si>
    <t>A</t>
  </si>
  <si>
    <t>Personalien Erziehungsberechtigte</t>
  </si>
  <si>
    <t>Name/Vorname Mutter</t>
  </si>
  <si>
    <t>Name/Vorname Vater</t>
  </si>
  <si>
    <t>Strasse/Nr</t>
  </si>
  <si>
    <t>PLZ/Ort</t>
  </si>
  <si>
    <t>Telefon/Mobile</t>
  </si>
  <si>
    <t>E-Mail</t>
  </si>
  <si>
    <t>Zivilstand</t>
  </si>
  <si>
    <t>B</t>
  </si>
  <si>
    <t>Familien- und Erwerbssituation</t>
  </si>
  <si>
    <t>Anzahl Kinder (für die ein Steuerabzug gewährt wird)</t>
  </si>
  <si>
    <t>beide Elternteile leben im Haushalt</t>
  </si>
  <si>
    <t>weitere erwachsene Personen ohne Steuerabzug im gleichen Haushalt</t>
  </si>
  <si>
    <t>Person 1</t>
  </si>
  <si>
    <t>Person 2</t>
  </si>
  <si>
    <t>Erwerbspensen (Stellenprozente)</t>
  </si>
  <si>
    <t>Total Erwerbspensum des Haushaltes</t>
  </si>
  <si>
    <t>C</t>
  </si>
  <si>
    <t>Betreuungsumfang</t>
  </si>
  <si>
    <t xml:space="preserve"> Mittagstisch     </t>
  </si>
  <si>
    <t xml:space="preserve">Kosten pro Tag (Minimaltarif/Maximaltarif) </t>
  </si>
  <si>
    <t>9.- bis 26.-</t>
  </si>
  <si>
    <t>13.50 bis 49.-</t>
  </si>
  <si>
    <t>4.50 bis 17.-</t>
  </si>
  <si>
    <t>9.- bis 33.-</t>
  </si>
  <si>
    <t>geplante Teilnahmen Anzahl pro Woche</t>
  </si>
  <si>
    <t>(Teilnahme aller Kinder pro Woche zusammenzählen)</t>
  </si>
  <si>
    <r>
      <rPr>
        <b/>
        <sz val="9"/>
        <rFont val="Arial"/>
        <family val="2"/>
        <charset val="1"/>
      </rPr>
      <t>→ Spontanplätze</t>
    </r>
    <r>
      <rPr>
        <sz val="9"/>
        <rFont val="Arial"/>
        <family val="2"/>
        <charset val="1"/>
      </rPr>
      <t xml:space="preserve"> werden zum Maximaltarif verrechnet</t>
    </r>
  </si>
  <si>
    <t>Anspruchsberechtigung Subventionierung aufgrund Erwerbstätigkeit</t>
  </si>
  <si>
    <t xml:space="preserve"> Es wird um Kontaktaufnahme für eine ausserordentliche Subventionierung gebeten.</t>
  </si>
  <si>
    <t>Weitere Angaben im Zusammenhang mit dem Betreuungsverhältnis oder dessen Finanzierung</t>
  </si>
  <si>
    <t>D</t>
  </si>
  <si>
    <t>Angaben Zahlungsverbindung</t>
  </si>
  <si>
    <t>IBAN-Nr.</t>
  </si>
  <si>
    <t>Name Bankinstitut</t>
  </si>
  <si>
    <t>Konto lautend auf</t>
  </si>
  <si>
    <t>E</t>
  </si>
  <si>
    <t>Bestätigung</t>
  </si>
  <si>
    <t>Selbstdeklaration und Gemeindebeitrag</t>
  </si>
  <si>
    <t>F</t>
  </si>
  <si>
    <t xml:space="preserve">Finanzielle Angaben </t>
  </si>
  <si>
    <t>Es wird auf finanzielle Angaben verzichtet und der Höchsttarif kann verrechnet werden</t>
  </si>
  <si>
    <t>G</t>
  </si>
  <si>
    <t>Vermögensgrenze</t>
  </si>
  <si>
    <t>Das Reinvermögen gemäss Steuererklärung Ziff. 660 beträgt weniger als CHF 350'000</t>
  </si>
  <si>
    <t>Massgebendes Einkommen</t>
  </si>
  <si>
    <t xml:space="preserve">(gemeinsam Erziehungsberechtigte, die im gleichen Haushalt leben, geben bei getrennter Besteuerung beide Einkommen an) </t>
  </si>
  <si>
    <t>Einkünfte</t>
  </si>
  <si>
    <t>1. Steuererkl.</t>
  </si>
  <si>
    <t>2. Steuererkl.</t>
  </si>
  <si>
    <t>1a</t>
  </si>
  <si>
    <t>Total aller Einkünfte gemäss Steuererklärung Ziff. 190</t>
  </si>
  <si>
    <t>1b</t>
  </si>
  <si>
    <t>Quellensteuerpflichtige - Nettolohn II des Lohnausweises</t>
  </si>
  <si>
    <t>1c</t>
  </si>
  <si>
    <t>Aktuelle Einkommensveränderung netto (+Zunahme - Abnahme)</t>
  </si>
  <si>
    <t>1d</t>
  </si>
  <si>
    <t>Erwartetes Jahreseinkommen aller Einkünfte des Haushaltes = Total im Jahr</t>
  </si>
  <si>
    <t>Zuschläge</t>
  </si>
  <si>
    <t>2a</t>
  </si>
  <si>
    <t>Zuschlag 20% für Selbständigerwerbende        Ziff. 115 Steuererklärung</t>
  </si>
  <si>
    <t>2b</t>
  </si>
  <si>
    <t>Zuschlag Haushaltgemeinschaft erwachsene Personen (CHF 9'600 pro Person)</t>
  </si>
  <si>
    <t>Abzüge</t>
  </si>
  <si>
    <t>3a</t>
  </si>
  <si>
    <t>Pauschalabzug pro Haushalt (CHF 6'000)</t>
  </si>
  <si>
    <t>3b</t>
  </si>
  <si>
    <t>Kinderabzug pro Kind wie bei Steuern (CHF 12'000)</t>
  </si>
  <si>
    <t>3c</t>
  </si>
  <si>
    <t>Elternabzug bei zwei angerechneten Einkommen (CHF 3'000)</t>
  </si>
  <si>
    <t>3d</t>
  </si>
  <si>
    <t>Abzug für effektiv bezahlte Unterhaltsbeiträge gemäss Steuererklärung Ziff. 211</t>
  </si>
  <si>
    <t>Massgebendes Einkommen für die Berechnung der Elternbeiträge</t>
  </si>
  <si>
    <t>Art. 19 Abs. 3 Verordnung betreffend Finanzierung familienergänzende Kinderbetreuung: Mit dem Antrag ermächtigen die Erziehungs-berechtigten die zuständige Stelle und das Steueramt, alle Daten zu ermitteln und auszutauschen, die für die Berechnung der Betreuungs-gutscheine benötigt werden. Die Abklärungen werden dabei unter Wahrung des Daten- und Persönlichkeitsschutzes vorgenommen.</t>
  </si>
  <si>
    <t>I</t>
  </si>
  <si>
    <t>Berechnung des monatlichen Gemeindebeitrags</t>
  </si>
  <si>
    <t xml:space="preserve">Die Höhe der monatlichen Beiträge der Gemeinde Hünenberg richten sich nach der Verordnung "Finanzierung familienergänzende Kinderbetreuung" und den entsprechenden "Tarifbestimmungen". </t>
  </si>
  <si>
    <t>Berechtigter Betreuungsumfang in %</t>
  </si>
  <si>
    <t>Höchsttarif pro Modul pro Monat</t>
  </si>
  <si>
    <t>Gemeindebeitrag pro Modul pro Woche</t>
  </si>
  <si>
    <t>Gemeindebeitrag geplante Module pro Woche</t>
  </si>
  <si>
    <t xml:space="preserve">Kosten Erziehungsberechtigte pro Monat </t>
  </si>
  <si>
    <t xml:space="preserve"> Total pro Monat  </t>
  </si>
  <si>
    <t>(11 Rechnungen pro Jahr: keine Rechnung im Juli)</t>
  </si>
  <si>
    <t xml:space="preserve">Total pro Jahr (11 Monate) </t>
  </si>
  <si>
    <r>
      <rPr>
        <sz val="10"/>
        <rFont val="Arial"/>
        <family val="2"/>
        <charset val="1"/>
      </rPr>
      <t xml:space="preserve">Kosten pro Tag Ferienbetreuung </t>
    </r>
    <r>
      <rPr>
        <sz val="9"/>
        <rFont val="Arial"/>
        <family val="2"/>
        <charset val="1"/>
      </rPr>
      <t>(wird im Voraus separat in Rechnung gestellt)</t>
    </r>
  </si>
  <si>
    <t xml:space="preserve">Dieser Ausdruck dient der Berechnung aufgrund der Selbstdeklaration und stellt keinen Anspruch auf Subventionierung dar. </t>
  </si>
  <si>
    <t>BESTÄTIGUNG BETREUUNGSVERTRAG</t>
  </si>
  <si>
    <t>Versand an:</t>
  </si>
  <si>
    <t>Wir bestätigen Ihnen folgendes Betreuungsverhältnis gültig ab:</t>
  </si>
  <si>
    <t>Rechnungsstellung mit Einzahlungsschein, zahlbar 11x im Voraus ab August (keine Rechnung im Juli)</t>
  </si>
  <si>
    <t>Bestätigung des Betreuungsvertrags</t>
  </si>
  <si>
    <t>Auswahlfelder Selbstdeklaration</t>
  </si>
  <si>
    <t>Anzahl Kinder</t>
  </si>
  <si>
    <t>Stellenprozente</t>
  </si>
  <si>
    <t>verheiratet</t>
  </si>
  <si>
    <t>Mädchen</t>
  </si>
  <si>
    <t>in Partnerschaft</t>
  </si>
  <si>
    <t>Junge</t>
  </si>
  <si>
    <t>eingetragene Partnerschaft</t>
  </si>
  <si>
    <t>ledig</t>
  </si>
  <si>
    <t>verwittwet</t>
  </si>
  <si>
    <t>freiwillig getrennt</t>
  </si>
  <si>
    <t>getrennt</t>
  </si>
  <si>
    <t>geschieden</t>
  </si>
  <si>
    <t>Auswahl</t>
  </si>
  <si>
    <t>JA</t>
  </si>
  <si>
    <t>NEIN</t>
  </si>
  <si>
    <t xml:space="preserve">Vermögensgrenze </t>
  </si>
  <si>
    <t>richtig</t>
  </si>
  <si>
    <t>nein mehr</t>
  </si>
  <si>
    <t>Anzahl Tage Naschu</t>
  </si>
  <si>
    <t>Auswahl ankreuzen</t>
  </si>
  <si>
    <t>X</t>
  </si>
  <si>
    <t>Tarifmodell</t>
  </si>
  <si>
    <t>13.30 bis 18.00</t>
  </si>
  <si>
    <t>13.30 bis 15.00</t>
  </si>
  <si>
    <t>15.00 bis 18.00</t>
  </si>
  <si>
    <t>Ferienbetreuung</t>
  </si>
  <si>
    <t>ganzer Tag 08:00 bis 18:00</t>
  </si>
  <si>
    <t>Massgebendes
Einkommen</t>
  </si>
  <si>
    <t>20% Betreuung 
pro Jahr</t>
  </si>
  <si>
    <t>Satz
Eigenleistungen</t>
  </si>
  <si>
    <t>Gutschein
Jahr</t>
  </si>
  <si>
    <t>20% Betreuung 
pro Tag</t>
  </si>
  <si>
    <t>Gutschein pro Tag</t>
  </si>
  <si>
    <t xml:space="preserve">           Betreuungsbeginn</t>
  </si>
  <si>
    <t>(alle Angaben in CHF)</t>
  </si>
  <si>
    <t xml:space="preserve">Bemerkungen </t>
  </si>
  <si>
    <r>
      <t>Ú</t>
    </r>
    <r>
      <rPr>
        <sz val="10"/>
        <rFont val="Arial"/>
        <family val="2"/>
        <charset val="1"/>
      </rPr>
      <t xml:space="preserve"> </t>
    </r>
    <r>
      <rPr>
        <sz val="8"/>
        <rFont val="Arial"/>
        <family val="2"/>
      </rPr>
      <t>diese Seite erhalten Sie in der letzten Woche vor Sommerferienbeginn unterschrieben retourniert</t>
    </r>
  </si>
  <si>
    <t>Hiermit werden die Richtigkeit und die Vollständigkeit der gemachten Angaben bestätigt. Die  Betreuung ist erst mit der definitiven Bestätigung/Unterschrift der Geschäftsstelle garantiert. Für die Berechnung eines Subventionsbeitrages müssen Buchstaben F bis I korrekt ausgefüllt sein.</t>
  </si>
  <si>
    <r>
      <t>Ú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für 1 Schuljahr</t>
    </r>
  </si>
  <si>
    <r>
      <t>Tarif pro Monat</t>
    </r>
    <r>
      <rPr>
        <sz val="9"/>
        <rFont val="Arial"/>
        <family val="2"/>
        <charset val="1"/>
      </rPr>
      <t xml:space="preserve"> (11Mt./36 Schulwochen)</t>
    </r>
    <r>
      <rPr>
        <sz val="10"/>
        <rFont val="Arial"/>
        <family val="2"/>
        <charset val="1"/>
      </rPr>
      <t xml:space="preserve"> </t>
    </r>
    <r>
      <rPr>
        <sz val="8"/>
        <rFont val="Arial"/>
        <family val="2"/>
      </rPr>
      <t>Maximal</t>
    </r>
  </si>
  <si>
    <t>Elternbeitrag pro Monat</t>
  </si>
  <si>
    <t>Monatsbeitrag in % Einkommen</t>
  </si>
  <si>
    <r>
      <t xml:space="preserve">  </t>
    </r>
    <r>
      <rPr>
        <u/>
        <sz val="10"/>
        <rFont val="Arial"/>
        <family val="2"/>
        <charset val="1"/>
      </rPr>
      <t>Die allgemeinen Geschäftsbedingungen (05.2021)</t>
    </r>
    <r>
      <rPr>
        <sz val="10"/>
        <rFont val="Arial"/>
        <family val="2"/>
        <charset val="1"/>
      </rPr>
      <t xml:space="preserve"> bilden integralen Bestandteil des Betreuungs-
  vertrags und sind von mir/uns zur Kenntnis genommen worden.</t>
    </r>
  </si>
  <si>
    <r>
      <t xml:space="preserve">Alle Unterlagen </t>
    </r>
    <r>
      <rPr>
        <b/>
        <u/>
        <sz val="10"/>
        <color rgb="FF00B0F0"/>
        <rFont val="Arial"/>
        <family val="2"/>
        <charset val="1"/>
      </rPr>
      <t>unterschrieben</t>
    </r>
    <r>
      <rPr>
        <b/>
        <sz val="10"/>
        <color rgb="FF00B0F0"/>
        <rFont val="Arial"/>
        <family val="2"/>
        <charset val="1"/>
      </rPr>
      <t xml:space="preserve"> per Post/E-Mail senden an: </t>
    </r>
  </si>
  <si>
    <r>
      <t xml:space="preserve">Bitte senden Sie alle Unterlagen </t>
    </r>
    <r>
      <rPr>
        <b/>
        <u/>
        <sz val="10"/>
        <color rgb="FF00B0F0"/>
        <rFont val="Arial"/>
        <family val="2"/>
        <charset val="1"/>
      </rPr>
      <t>unterschrieben</t>
    </r>
    <r>
      <rPr>
        <b/>
        <sz val="10"/>
        <color rgb="FF00B0F0"/>
        <rFont val="Arial"/>
        <family val="2"/>
        <charset val="1"/>
      </rPr>
      <t xml:space="preserve"> per Post/E-Mail an:</t>
    </r>
  </si>
  <si>
    <t>Modulare Betreuungsangebote an der TS Matten</t>
  </si>
  <si>
    <t>Angaben zur modularen Betreuung an der TS Matten (NASCHU)</t>
  </si>
  <si>
    <t>Unterschrift Rektorat Schulen Hünenberg</t>
  </si>
  <si>
    <r>
      <rPr>
        <b/>
        <sz val="8"/>
        <rFont val="Arial"/>
        <family val="2"/>
      </rPr>
      <t xml:space="preserve">NASCHU-Kosten Erziehungsberechtigte pro Monat </t>
    </r>
    <r>
      <rPr>
        <sz val="9"/>
        <rFont val="Arial"/>
        <family val="2"/>
      </rPr>
      <t>(in CHF)</t>
    </r>
  </si>
  <si>
    <t>Rektorat der Schulen Hünenberg, Ehretweg 3 / Postfach, 6331 Hünenberg / schulsekretariat@huenenberg.ch</t>
  </si>
  <si>
    <t>Schuljahr 2023/24</t>
  </si>
  <si>
    <t xml:space="preserve">Schuljahr 2023/24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</si>
</sst>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00000%"/>
  </numFmts>
  <fonts count="27" x14ac:knownFonts="1"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Wingdings 3"/>
      <family val="1"/>
      <charset val="2"/>
    </font>
    <font>
      <b/>
      <sz val="10"/>
      <color rgb="FF000000"/>
      <name val="Arial"/>
      <family val="2"/>
      <charset val="1"/>
    </font>
    <font>
      <u/>
      <sz val="10"/>
      <name val="Arial"/>
      <family val="2"/>
      <charset val="1"/>
    </font>
    <font>
      <sz val="9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  <charset val="1"/>
    </font>
    <font>
      <sz val="8"/>
      <name val="Arial"/>
      <family val="2"/>
    </font>
    <font>
      <b/>
      <sz val="10"/>
      <name val="Arial"/>
      <family val="2"/>
    </font>
    <font>
      <b/>
      <sz val="10"/>
      <color rgb="FF00B0F0"/>
      <name val="Arial"/>
      <family val="2"/>
      <charset val="1"/>
    </font>
    <font>
      <b/>
      <u/>
      <sz val="10"/>
      <color rgb="FF00B0F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BDD7EE"/>
        <bgColor rgb="FFD9D9D9"/>
      </patternFill>
    </fill>
    <fill>
      <patternFill patternType="solid">
        <fgColor rgb="FFD9D9D9"/>
        <bgColor rgb="FFBDD7EE"/>
      </patternFill>
    </fill>
    <fill>
      <patternFill patternType="solid">
        <fgColor rgb="FFFFCCFF"/>
        <bgColor rgb="FFD9D9D9"/>
      </patternFill>
    </fill>
    <fill>
      <patternFill patternType="solid">
        <fgColor rgb="FFFFE699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9900"/>
      </patternFill>
    </fill>
    <fill>
      <patternFill patternType="solid">
        <fgColor rgb="FF00B0F0"/>
        <bgColor rgb="FF00808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/>
    <xf numFmtId="0" fontId="4" fillId="0" borderId="0" xfId="0" applyFont="1" applyAlignment="1">
      <alignment horizontal="left"/>
    </xf>
    <xf numFmtId="0" fontId="1" fillId="2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7" xfId="0" applyFont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9" fontId="1" fillId="0" borderId="1" xfId="0" applyNumberFormat="1" applyFont="1" applyBorder="1" applyAlignment="1" applyProtection="1">
      <alignment horizontal="right"/>
      <protection locked="0"/>
    </xf>
    <xf numFmtId="9" fontId="1" fillId="0" borderId="0" xfId="0" applyNumberFormat="1" applyFont="1"/>
    <xf numFmtId="0" fontId="1" fillId="0" borderId="0" xfId="0" applyFont="1" applyAlignment="1">
      <alignment horizontal="right"/>
    </xf>
    <xf numFmtId="9" fontId="4" fillId="3" borderId="1" xfId="0" applyNumberFormat="1" applyFont="1" applyFill="1" applyBorder="1"/>
    <xf numFmtId="0" fontId="4" fillId="0" borderId="8" xfId="0" applyFont="1" applyBorder="1"/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4" borderId="2" xfId="0" applyFont="1" applyFill="1" applyBorder="1"/>
    <xf numFmtId="0" fontId="4" fillId="4" borderId="8" xfId="0" applyFont="1" applyFill="1" applyBorder="1"/>
    <xf numFmtId="0" fontId="4" fillId="4" borderId="3" xfId="0" applyFont="1" applyFill="1" applyBorder="1"/>
    <xf numFmtId="1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6" xfId="0" applyFont="1" applyBorder="1"/>
    <xf numFmtId="0" fontId="4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9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0" fillId="0" borderId="0" xfId="0" applyFont="1"/>
    <xf numFmtId="9" fontId="1" fillId="3" borderId="1" xfId="0" applyNumberFormat="1" applyFont="1" applyFill="1" applyBorder="1"/>
    <xf numFmtId="0" fontId="1" fillId="0" borderId="13" xfId="0" applyFont="1" applyBorder="1" applyProtection="1">
      <protection locked="0"/>
    </xf>
    <xf numFmtId="9" fontId="4" fillId="2" borderId="0" xfId="0" applyNumberFormat="1" applyFont="1" applyFill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 applyProtection="1">
      <alignment horizontal="right"/>
      <protection locked="0"/>
    </xf>
    <xf numFmtId="0" fontId="9" fillId="0" borderId="0" xfId="0" applyFont="1"/>
    <xf numFmtId="1" fontId="4" fillId="3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8" fillId="0" borderId="0" xfId="0" applyFont="1"/>
    <xf numFmtId="4" fontId="4" fillId="0" borderId="2" xfId="0" applyNumberFormat="1" applyFont="1" applyBorder="1"/>
    <xf numFmtId="0" fontId="8" fillId="0" borderId="8" xfId="0" applyFont="1" applyBorder="1" applyAlignment="1">
      <alignment horizontal="right"/>
    </xf>
    <xf numFmtId="4" fontId="10" fillId="0" borderId="2" xfId="0" applyNumberFormat="1" applyFont="1" applyBorder="1"/>
    <xf numFmtId="4" fontId="4" fillId="0" borderId="0" xfId="0" applyNumberFormat="1" applyFont="1"/>
    <xf numFmtId="0" fontId="1" fillId="6" borderId="0" xfId="0" applyFont="1" applyFill="1"/>
    <xf numFmtId="49" fontId="1" fillId="0" borderId="0" xfId="0" applyNumberFormat="1" applyFont="1"/>
    <xf numFmtId="9" fontId="0" fillId="0" borderId="0" xfId="0" applyNumberFormat="1"/>
    <xf numFmtId="0" fontId="0" fillId="0" borderId="0" xfId="0" applyAlignment="1">
      <alignment horizontal="right"/>
    </xf>
    <xf numFmtId="0" fontId="14" fillId="0" borderId="0" xfId="1"/>
    <xf numFmtId="164" fontId="14" fillId="0" borderId="0" xfId="1" applyNumberFormat="1"/>
    <xf numFmtId="0" fontId="15" fillId="0" borderId="0" xfId="1" applyFont="1"/>
    <xf numFmtId="0" fontId="16" fillId="0" borderId="0" xfId="1" applyFont="1"/>
    <xf numFmtId="0" fontId="17" fillId="0" borderId="0" xfId="1" applyFont="1" applyAlignment="1">
      <alignment horizontal="center"/>
    </xf>
    <xf numFmtId="0" fontId="14" fillId="0" borderId="0" xfId="1" applyAlignment="1">
      <alignment horizontal="right" wrapText="1"/>
    </xf>
    <xf numFmtId="164" fontId="14" fillId="0" borderId="0" xfId="1" applyNumberFormat="1" applyAlignment="1">
      <alignment wrapText="1"/>
    </xf>
    <xf numFmtId="0" fontId="14" fillId="0" borderId="0" xfId="1" applyAlignment="1">
      <alignment wrapText="1"/>
    </xf>
    <xf numFmtId="2" fontId="18" fillId="0" borderId="0" xfId="1" applyNumberFormat="1" applyFont="1"/>
    <xf numFmtId="2" fontId="0" fillId="0" borderId="0" xfId="0" applyNumberFormat="1"/>
    <xf numFmtId="0" fontId="18" fillId="7" borderId="0" xfId="1" applyFont="1" applyFill="1"/>
    <xf numFmtId="2" fontId="18" fillId="7" borderId="0" xfId="1" applyNumberFormat="1" applyFont="1" applyFill="1" applyAlignment="1">
      <alignment horizontal="center"/>
    </xf>
    <xf numFmtId="164" fontId="18" fillId="0" borderId="0" xfId="1" applyNumberFormat="1" applyFont="1"/>
    <xf numFmtId="0" fontId="18" fillId="0" borderId="0" xfId="1" applyFont="1"/>
    <xf numFmtId="0" fontId="14" fillId="8" borderId="0" xfId="1" applyFill="1"/>
    <xf numFmtId="2" fontId="14" fillId="8" borderId="0" xfId="1" applyNumberFormat="1" applyFill="1"/>
    <xf numFmtId="164" fontId="17" fillId="0" borderId="0" xfId="1" applyNumberFormat="1" applyFont="1"/>
    <xf numFmtId="2" fontId="14" fillId="0" borderId="0" xfId="1" applyNumberFormat="1"/>
    <xf numFmtId="0" fontId="17" fillId="0" borderId="0" xfId="1" applyFont="1"/>
    <xf numFmtId="2" fontId="18" fillId="0" borderId="0" xfId="1" applyNumberFormat="1" applyFont="1" applyAlignment="1">
      <alignment horizontal="center"/>
    </xf>
    <xf numFmtId="3" fontId="1" fillId="0" borderId="1" xfId="0" applyNumberFormat="1" applyFont="1" applyBorder="1"/>
    <xf numFmtId="3" fontId="4" fillId="3" borderId="1" xfId="0" applyNumberFormat="1" applyFont="1" applyFill="1" applyBorder="1"/>
    <xf numFmtId="0" fontId="1" fillId="10" borderId="0" xfId="0" applyFont="1" applyFill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3" fontId="4" fillId="5" borderId="15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165" fontId="14" fillId="0" borderId="0" xfId="1" applyNumberFormat="1"/>
    <xf numFmtId="0" fontId="14" fillId="11" borderId="0" xfId="1" applyFill="1"/>
    <xf numFmtId="0" fontId="17" fillId="11" borderId="0" xfId="1" applyFont="1" applyFill="1" applyAlignment="1">
      <alignment horizontal="center"/>
    </xf>
    <xf numFmtId="0" fontId="14" fillId="11" borderId="0" xfId="1" applyFill="1" applyAlignment="1">
      <alignment horizontal="right" wrapText="1"/>
    </xf>
    <xf numFmtId="2" fontId="18" fillId="11" borderId="0" xfId="1" applyNumberFormat="1" applyFont="1" applyFill="1"/>
    <xf numFmtId="2" fontId="18" fillId="12" borderId="0" xfId="1" applyNumberFormat="1" applyFont="1" applyFill="1" applyAlignment="1">
      <alignment horizontal="center"/>
    </xf>
    <xf numFmtId="2" fontId="14" fillId="13" borderId="0" xfId="1" applyNumberFormat="1" applyFill="1"/>
    <xf numFmtId="2" fontId="14" fillId="11" borderId="0" xfId="1" applyNumberFormat="1" applyFill="1"/>
    <xf numFmtId="0" fontId="25" fillId="0" borderId="0" xfId="0" applyFont="1" applyAlignment="1">
      <alignment horizontal="left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0" borderId="7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14" fontId="1" fillId="9" borderId="0" xfId="0" applyNumberFormat="1" applyFont="1" applyFill="1"/>
    <xf numFmtId="0" fontId="1" fillId="0" borderId="1" xfId="0" applyFont="1" applyBorder="1" applyProtection="1">
      <protection locked="0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 applyProtection="1">
      <alignment vertical="top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3" fontId="10" fillId="5" borderId="6" xfId="0" applyNumberFormat="1" applyFont="1" applyFill="1" applyBorder="1" applyAlignment="1">
      <alignment horizontal="center"/>
    </xf>
    <xf numFmtId="0" fontId="22" fillId="0" borderId="0" xfId="0" applyFont="1"/>
    <xf numFmtId="0" fontId="8" fillId="0" borderId="0" xfId="0" applyFont="1"/>
    <xf numFmtId="0" fontId="0" fillId="0" borderId="0" xfId="0"/>
    <xf numFmtId="0" fontId="0" fillId="0" borderId="0" xfId="0" applyAlignment="1">
      <alignment wrapText="1"/>
    </xf>
  </cellXfs>
  <cellStyles count="2">
    <cellStyle name="Excel Built-in Explanatory Text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FFCCFF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93738</xdr:colOff>
      <xdr:row>0</xdr:row>
      <xdr:rowOff>66675</xdr:rowOff>
    </xdr:from>
    <xdr:to>
      <xdr:col>8</xdr:col>
      <xdr:colOff>243911</xdr:colOff>
      <xdr:row>3</xdr:row>
      <xdr:rowOff>36540</xdr:rowOff>
    </xdr:to>
    <xdr:pic>
      <xdr:nvPicPr>
        <xdr:cNvPr id="10" name="Bild 1">
          <a:extLst>
            <a:ext uri="{FF2B5EF4-FFF2-40B4-BE49-F238E27FC236}">
              <a16:creationId xmlns:a16="http://schemas.microsoft.com/office/drawing/2014/main" id="{159781AD-0D17-489F-AD3E-4D13FC3908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08588" y="66675"/>
          <a:ext cx="1740848" cy="627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361951</xdr:colOff>
      <xdr:row>46</xdr:row>
      <xdr:rowOff>88968</xdr:rowOff>
    </xdr:from>
    <xdr:to>
      <xdr:col>8</xdr:col>
      <xdr:colOff>194056</xdr:colOff>
      <xdr:row>48</xdr:row>
      <xdr:rowOff>171451</xdr:rowOff>
    </xdr:to>
    <xdr:pic>
      <xdr:nvPicPr>
        <xdr:cNvPr id="11" name="Bild 1">
          <a:extLst>
            <a:ext uri="{FF2B5EF4-FFF2-40B4-BE49-F238E27FC236}">
              <a16:creationId xmlns:a16="http://schemas.microsoft.com/office/drawing/2014/main" id="{B82CAA29-E6A0-41C7-B5FF-B3123D69B8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6801" y="9032943"/>
          <a:ext cx="1422780" cy="5873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731188</xdr:colOff>
      <xdr:row>147</xdr:row>
      <xdr:rowOff>154411</xdr:rowOff>
    </xdr:from>
    <xdr:to>
      <xdr:col>8</xdr:col>
      <xdr:colOff>231219</xdr:colOff>
      <xdr:row>151</xdr:row>
      <xdr:rowOff>114300</xdr:rowOff>
    </xdr:to>
    <xdr:pic>
      <xdr:nvPicPr>
        <xdr:cNvPr id="14" name="Bild 1">
          <a:extLst>
            <a:ext uri="{FF2B5EF4-FFF2-40B4-BE49-F238E27FC236}">
              <a16:creationId xmlns:a16="http://schemas.microsoft.com/office/drawing/2014/main" id="{F25B11EE-9A67-49BE-963F-DCA156CC5F4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45938" y="28215061"/>
          <a:ext cx="1890806" cy="6837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230798</xdr:colOff>
      <xdr:row>96</xdr:row>
      <xdr:rowOff>85725</xdr:rowOff>
    </xdr:from>
    <xdr:to>
      <xdr:col>8</xdr:col>
      <xdr:colOff>235019</xdr:colOff>
      <xdr:row>99</xdr:row>
      <xdr:rowOff>23570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B4A711-6210-43F0-B11B-E2D15CC82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45648" y="18383250"/>
          <a:ext cx="1594896" cy="566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5"/>
  <sheetViews>
    <sheetView showGridLines="0" tabSelected="1" view="pageLayout" zoomScaleNormal="130" workbookViewId="0">
      <selection activeCell="E19" sqref="E19"/>
    </sheetView>
  </sheetViews>
  <sheetFormatPr baseColWidth="10" defaultColWidth="11.33203125" defaultRowHeight="13.2" x14ac:dyDescent="0.25"/>
  <cols>
    <col min="1" max="1" width="3.6640625" style="1" customWidth="1"/>
    <col min="2" max="2" width="13.33203125" style="2" customWidth="1"/>
    <col min="3" max="3" width="13.44140625" style="2" customWidth="1"/>
    <col min="4" max="5" width="11.33203125" style="2"/>
    <col min="6" max="6" width="11.44140625" style="2" customWidth="1"/>
    <col min="7" max="7" width="11.33203125" style="2"/>
    <col min="8" max="8" width="11.44140625" style="2" customWidth="1"/>
    <col min="9" max="9" width="4.109375" style="2" customWidth="1"/>
    <col min="10" max="10" width="4" customWidth="1"/>
    <col min="18" max="18" width="5" customWidth="1"/>
  </cols>
  <sheetData>
    <row r="1" spans="1:9" ht="23.25" customHeight="1" x14ac:dyDescent="0.3">
      <c r="B1" s="3" t="s">
        <v>0</v>
      </c>
      <c r="E1" s="4"/>
    </row>
    <row r="2" spans="1:9" ht="14.85" customHeight="1" x14ac:dyDescent="0.3">
      <c r="B2" s="5" t="s">
        <v>167</v>
      </c>
      <c r="E2" s="4"/>
    </row>
    <row r="3" spans="1:9" ht="14.85" customHeight="1" x14ac:dyDescent="0.3">
      <c r="B3" s="6" t="s">
        <v>172</v>
      </c>
      <c r="E3" s="4"/>
    </row>
    <row r="4" spans="1:9" ht="14.85" customHeight="1" x14ac:dyDescent="0.3">
      <c r="B4" s="6"/>
      <c r="E4" s="4"/>
    </row>
    <row r="5" spans="1:9" ht="14.85" customHeight="1" x14ac:dyDescent="0.25"/>
    <row r="6" spans="1:9" ht="14.85" customHeight="1" x14ac:dyDescent="0.25"/>
    <row r="7" spans="1:9" s="9" customFormat="1" ht="14.85" customHeight="1" x14ac:dyDescent="0.25">
      <c r="A7" s="7">
        <v>1</v>
      </c>
      <c r="B7" s="8" t="s">
        <v>1</v>
      </c>
      <c r="C7" s="8"/>
      <c r="D7" s="8"/>
      <c r="E7" s="8"/>
      <c r="F7" s="8"/>
      <c r="G7" s="8"/>
      <c r="H7" s="8"/>
      <c r="I7" s="6"/>
    </row>
    <row r="8" spans="1:9" s="9" customFormat="1" ht="14.85" customHeight="1" x14ac:dyDescent="0.25">
      <c r="A8" s="10"/>
      <c r="B8" s="2" t="s">
        <v>2</v>
      </c>
      <c r="C8" s="6"/>
      <c r="D8" s="122"/>
      <c r="E8" s="122"/>
      <c r="F8" s="122"/>
      <c r="G8" s="122"/>
      <c r="H8" s="6"/>
      <c r="I8" s="6"/>
    </row>
    <row r="9" spans="1:9" s="9" customFormat="1" ht="14.85" customHeight="1" x14ac:dyDescent="0.25">
      <c r="A9" s="10"/>
      <c r="B9" s="2" t="s">
        <v>3</v>
      </c>
      <c r="C9" s="6"/>
      <c r="D9" s="123"/>
      <c r="E9" s="122"/>
      <c r="F9" s="122"/>
      <c r="G9" s="122"/>
      <c r="H9" s="6"/>
      <c r="I9" s="6"/>
    </row>
    <row r="10" spans="1:9" ht="14.85" customHeight="1" x14ac:dyDescent="0.25">
      <c r="B10" s="2" t="s">
        <v>4</v>
      </c>
      <c r="D10" s="118"/>
      <c r="E10" s="118"/>
      <c r="F10" s="118"/>
      <c r="G10" s="118"/>
    </row>
    <row r="11" spans="1:9" ht="14.85" customHeight="1" x14ac:dyDescent="0.25">
      <c r="B11" s="2" t="s">
        <v>5</v>
      </c>
      <c r="D11" s="118"/>
      <c r="E11" s="118"/>
      <c r="F11" s="118"/>
      <c r="G11" s="118"/>
    </row>
    <row r="12" spans="1:9" ht="14.85" customHeight="1" x14ac:dyDescent="0.25">
      <c r="B12" s="2" t="s">
        <v>6</v>
      </c>
      <c r="D12" s="118"/>
      <c r="E12" s="118"/>
      <c r="F12" s="118"/>
      <c r="G12" s="118"/>
    </row>
    <row r="13" spans="1:9" ht="14.85" customHeight="1" x14ac:dyDescent="0.25">
      <c r="B13" s="2" t="s">
        <v>7</v>
      </c>
      <c r="D13" s="118"/>
      <c r="E13" s="118"/>
      <c r="F13" s="118"/>
      <c r="G13" s="118"/>
    </row>
    <row r="14" spans="1:9" ht="14.85" customHeight="1" x14ac:dyDescent="0.25"/>
    <row r="15" spans="1:9" ht="14.85" customHeight="1" x14ac:dyDescent="0.25">
      <c r="A15" s="7">
        <v>2</v>
      </c>
      <c r="B15" s="8" t="s">
        <v>8</v>
      </c>
      <c r="C15" s="11"/>
      <c r="D15" s="11"/>
      <c r="E15" s="11"/>
      <c r="F15" s="8" t="s">
        <v>9</v>
      </c>
      <c r="G15" s="108">
        <v>45139</v>
      </c>
      <c r="H15" s="11"/>
    </row>
    <row r="16" spans="1:9" ht="28.5" customHeight="1" x14ac:dyDescent="0.25">
      <c r="B16" s="119" t="s">
        <v>10</v>
      </c>
      <c r="C16" s="119"/>
      <c r="D16" s="119"/>
      <c r="E16" s="119"/>
      <c r="F16" s="119"/>
      <c r="G16" s="119"/>
      <c r="H16" s="119"/>
    </row>
    <row r="17" spans="1:8" ht="14.85" customHeight="1" x14ac:dyDescent="0.25">
      <c r="D17" s="12" t="s">
        <v>11</v>
      </c>
      <c r="E17" s="12" t="s">
        <v>12</v>
      </c>
      <c r="F17" s="12" t="s">
        <v>13</v>
      </c>
      <c r="G17" s="12" t="s">
        <v>14</v>
      </c>
    </row>
    <row r="18" spans="1:8" ht="14.85" customHeight="1" x14ac:dyDescent="0.25">
      <c r="D18" s="13" t="s">
        <v>15</v>
      </c>
      <c r="E18" s="13" t="s">
        <v>16</v>
      </c>
      <c r="F18" s="13" t="s">
        <v>17</v>
      </c>
      <c r="G18" s="13" t="s">
        <v>18</v>
      </c>
    </row>
    <row r="19" spans="1:8" ht="14.85" customHeight="1" x14ac:dyDescent="0.25">
      <c r="C19" s="14" t="s">
        <v>19</v>
      </c>
      <c r="D19" s="15"/>
      <c r="E19" s="15"/>
      <c r="F19" s="15"/>
      <c r="G19" s="15"/>
    </row>
    <row r="20" spans="1:8" ht="14.85" customHeight="1" x14ac:dyDescent="0.25">
      <c r="C20" s="14" t="s">
        <v>20</v>
      </c>
      <c r="D20" s="15"/>
      <c r="E20" s="15"/>
      <c r="F20" s="15"/>
      <c r="G20" s="15"/>
    </row>
    <row r="21" spans="1:8" ht="14.85" customHeight="1" x14ac:dyDescent="0.25">
      <c r="C21" s="14" t="s">
        <v>21</v>
      </c>
      <c r="D21" s="15"/>
      <c r="E21" s="15"/>
      <c r="F21" s="15"/>
      <c r="G21" s="15"/>
    </row>
    <row r="22" spans="1:8" ht="14.85" customHeight="1" x14ac:dyDescent="0.25">
      <c r="C22" s="14" t="s">
        <v>22</v>
      </c>
      <c r="D22" s="15"/>
      <c r="E22" s="15"/>
      <c r="F22" s="15"/>
      <c r="G22" s="15"/>
    </row>
    <row r="23" spans="1:8" ht="14.85" customHeight="1" x14ac:dyDescent="0.25">
      <c r="C23" s="14" t="s">
        <v>23</v>
      </c>
      <c r="D23" s="15"/>
      <c r="E23" s="15"/>
      <c r="F23" s="15"/>
      <c r="G23" s="15"/>
    </row>
    <row r="24" spans="1:8" ht="14.85" customHeight="1" x14ac:dyDescent="0.25">
      <c r="B24" s="1"/>
    </row>
    <row r="25" spans="1:8" ht="14.85" customHeight="1" x14ac:dyDescent="0.25">
      <c r="A25" s="10"/>
      <c r="B25" s="6"/>
      <c r="G25" s="6"/>
    </row>
    <row r="26" spans="1:8" ht="14.85" customHeight="1" x14ac:dyDescent="0.25">
      <c r="B26" s="6"/>
      <c r="C26" s="6"/>
      <c r="D26" s="19"/>
      <c r="E26" s="19"/>
      <c r="F26" s="19"/>
      <c r="G26" s="19"/>
      <c r="H26" s="19"/>
    </row>
    <row r="27" spans="1:8" ht="14.85" customHeight="1" x14ac:dyDescent="0.25">
      <c r="C27" s="27"/>
      <c r="D27" s="109"/>
      <c r="E27" s="109"/>
      <c r="F27" s="109"/>
      <c r="G27" s="109"/>
      <c r="H27" s="109"/>
    </row>
    <row r="28" spans="1:8" ht="14.85" customHeight="1" x14ac:dyDescent="0.25">
      <c r="C28" s="27"/>
      <c r="D28" s="109"/>
      <c r="E28" s="109"/>
      <c r="F28" s="109"/>
      <c r="G28" s="109"/>
      <c r="H28" s="109"/>
    </row>
    <row r="29" spans="1:8" ht="14.85" customHeight="1" x14ac:dyDescent="0.25">
      <c r="C29" s="27"/>
      <c r="D29" s="110"/>
      <c r="E29" s="109"/>
      <c r="F29" s="109"/>
      <c r="G29" s="109"/>
      <c r="H29" s="109"/>
    </row>
    <row r="30" spans="1:8" ht="14.85" customHeight="1" x14ac:dyDescent="0.25">
      <c r="C30" s="27"/>
      <c r="D30" s="110"/>
      <c r="E30" s="109"/>
      <c r="F30" s="109"/>
      <c r="G30" s="109"/>
      <c r="H30" s="109"/>
    </row>
    <row r="31" spans="1:8" ht="14.85" customHeight="1" x14ac:dyDescent="0.25">
      <c r="C31" s="27"/>
      <c r="D31" s="109"/>
      <c r="E31" s="109"/>
      <c r="F31" s="109"/>
      <c r="G31" s="109"/>
      <c r="H31" s="109"/>
    </row>
    <row r="32" spans="1:8" ht="14.85" customHeight="1" x14ac:dyDescent="0.25">
      <c r="C32" s="27"/>
      <c r="D32" s="110"/>
      <c r="E32" s="109"/>
      <c r="F32" s="109"/>
      <c r="G32" s="109"/>
      <c r="H32" s="109"/>
    </row>
    <row r="33" spans="1:9" ht="14.85" customHeight="1" x14ac:dyDescent="0.25"/>
    <row r="34" spans="1:9" ht="14.85" customHeight="1" x14ac:dyDescent="0.25">
      <c r="A34" s="7">
        <v>3</v>
      </c>
      <c r="B34" s="8" t="s">
        <v>157</v>
      </c>
      <c r="C34" s="11"/>
      <c r="D34" s="11"/>
      <c r="E34" s="11"/>
      <c r="F34" s="11"/>
      <c r="G34" s="11"/>
      <c r="H34" s="11"/>
    </row>
    <row r="35" spans="1:9" ht="14.85" customHeight="1" x14ac:dyDescent="0.25">
      <c r="B35" s="120"/>
      <c r="C35" s="120"/>
      <c r="D35" s="120"/>
      <c r="E35" s="120"/>
      <c r="F35" s="120"/>
      <c r="G35" s="120"/>
      <c r="H35" s="120"/>
    </row>
    <row r="36" spans="1:9" ht="14.85" customHeight="1" x14ac:dyDescent="0.25">
      <c r="B36" s="120"/>
      <c r="C36" s="120"/>
      <c r="D36" s="120"/>
      <c r="E36" s="120"/>
      <c r="F36" s="120"/>
      <c r="G36" s="120"/>
      <c r="H36" s="120"/>
    </row>
    <row r="37" spans="1:9" ht="14.85" customHeight="1" x14ac:dyDescent="0.25"/>
    <row r="38" spans="1:9" ht="27.75" customHeight="1" x14ac:dyDescent="0.25">
      <c r="A38" s="89"/>
      <c r="B38" s="121" t="s">
        <v>164</v>
      </c>
      <c r="C38" s="121"/>
      <c r="D38" s="121"/>
      <c r="E38" s="121"/>
      <c r="F38" s="121"/>
      <c r="G38" s="121"/>
      <c r="H38" s="121"/>
      <c r="I38" s="121"/>
    </row>
    <row r="39" spans="1:9" ht="14.85" customHeight="1" x14ac:dyDescent="0.25">
      <c r="A39" s="19"/>
      <c r="B39" s="20" t="s">
        <v>24</v>
      </c>
      <c r="C39" s="21"/>
      <c r="D39" s="21"/>
      <c r="E39" s="21"/>
      <c r="F39" s="21"/>
      <c r="G39" s="21"/>
      <c r="H39" s="21"/>
      <c r="I39" s="21"/>
    </row>
    <row r="40" spans="1:9" ht="26.25" customHeight="1" x14ac:dyDescent="0.25">
      <c r="A40" s="2"/>
      <c r="B40" s="21"/>
      <c r="C40" s="21"/>
      <c r="D40" s="21"/>
      <c r="E40" s="21"/>
      <c r="F40" s="21"/>
      <c r="G40" s="21"/>
      <c r="H40" s="21"/>
      <c r="I40" s="21"/>
    </row>
    <row r="41" spans="1:9" ht="14.85" customHeight="1" x14ac:dyDescent="0.25">
      <c r="B41" s="22" t="s">
        <v>25</v>
      </c>
      <c r="C41" s="22"/>
      <c r="E41" s="22" t="s">
        <v>26</v>
      </c>
      <c r="F41" s="22"/>
      <c r="G41" s="22"/>
    </row>
    <row r="42" spans="1:9" ht="14.85" customHeight="1" x14ac:dyDescent="0.25"/>
    <row r="43" spans="1:9" ht="14.85" customHeight="1" x14ac:dyDescent="0.25"/>
    <row r="44" spans="1:9" ht="14.85" customHeight="1" x14ac:dyDescent="0.25">
      <c r="A44" s="107" t="s">
        <v>165</v>
      </c>
    </row>
    <row r="45" spans="1:9" ht="14.85" customHeight="1" x14ac:dyDescent="0.25">
      <c r="A45" s="1" t="s">
        <v>171</v>
      </c>
    </row>
    <row r="46" spans="1:9" ht="14.85" customHeight="1" x14ac:dyDescent="0.25"/>
    <row r="47" spans="1:9" ht="25.5" customHeight="1" x14ac:dyDescent="0.3">
      <c r="B47" s="3" t="s">
        <v>27</v>
      </c>
      <c r="E47" s="4"/>
    </row>
    <row r="48" spans="1:9" ht="14.85" customHeight="1" x14ac:dyDescent="0.3">
      <c r="B48" s="5" t="s">
        <v>29</v>
      </c>
      <c r="E48" s="4"/>
    </row>
    <row r="49" spans="1:9" ht="14.85" customHeight="1" x14ac:dyDescent="0.3">
      <c r="B49" s="6" t="s">
        <v>172</v>
      </c>
      <c r="E49" s="4"/>
    </row>
    <row r="50" spans="1:9" ht="14.85" customHeight="1" x14ac:dyDescent="0.25"/>
    <row r="51" spans="1:9" s="9" customFormat="1" ht="14.85" customHeight="1" x14ac:dyDescent="0.25">
      <c r="A51" s="7" t="s">
        <v>28</v>
      </c>
      <c r="B51" s="8" t="s">
        <v>29</v>
      </c>
      <c r="C51" s="8"/>
      <c r="D51" s="8"/>
      <c r="E51" s="8"/>
      <c r="F51" s="8"/>
      <c r="G51" s="8"/>
      <c r="H51" s="8"/>
      <c r="I51" s="6"/>
    </row>
    <row r="52" spans="1:9" ht="14.85" customHeight="1" x14ac:dyDescent="0.25">
      <c r="B52" s="2" t="s">
        <v>30</v>
      </c>
      <c r="D52" s="118"/>
      <c r="E52" s="118"/>
      <c r="F52" s="118"/>
      <c r="G52" s="118"/>
    </row>
    <row r="53" spans="1:9" ht="14.85" customHeight="1" x14ac:dyDescent="0.25">
      <c r="B53" s="2" t="s">
        <v>31</v>
      </c>
      <c r="D53" s="118"/>
      <c r="E53" s="118"/>
      <c r="F53" s="118"/>
      <c r="G53" s="118"/>
    </row>
    <row r="54" spans="1:9" ht="14.85" customHeight="1" x14ac:dyDescent="0.25">
      <c r="B54" s="2" t="s">
        <v>32</v>
      </c>
      <c r="D54" s="118"/>
      <c r="E54" s="118"/>
      <c r="F54" s="118"/>
      <c r="G54" s="118"/>
    </row>
    <row r="55" spans="1:9" ht="14.85" customHeight="1" x14ac:dyDescent="0.25">
      <c r="B55" s="2" t="s">
        <v>33</v>
      </c>
      <c r="D55" s="122"/>
      <c r="E55" s="122"/>
      <c r="F55" s="122"/>
      <c r="G55" s="122"/>
    </row>
    <row r="56" spans="1:9" ht="14.85" customHeight="1" x14ac:dyDescent="0.25">
      <c r="B56" s="2" t="s">
        <v>34</v>
      </c>
      <c r="D56" s="118"/>
      <c r="E56" s="118"/>
      <c r="F56" s="118"/>
      <c r="G56" s="118"/>
    </row>
    <row r="57" spans="1:9" ht="14.85" customHeight="1" x14ac:dyDescent="0.25">
      <c r="B57" s="2" t="s">
        <v>35</v>
      </c>
      <c r="D57" s="118"/>
      <c r="E57" s="118"/>
      <c r="F57" s="118"/>
      <c r="G57" s="118"/>
    </row>
    <row r="58" spans="1:9" ht="14.85" customHeight="1" x14ac:dyDescent="0.25">
      <c r="B58" s="2" t="s">
        <v>36</v>
      </c>
      <c r="D58" s="118"/>
      <c r="E58" s="118"/>
    </row>
    <row r="59" spans="1:9" ht="14.85" customHeight="1" x14ac:dyDescent="0.25"/>
    <row r="60" spans="1:9" s="9" customFormat="1" ht="14.85" customHeight="1" x14ac:dyDescent="0.25">
      <c r="A60" s="7" t="s">
        <v>37</v>
      </c>
      <c r="B60" s="8" t="s">
        <v>38</v>
      </c>
      <c r="C60" s="8"/>
      <c r="D60" s="8"/>
      <c r="E60" s="8"/>
      <c r="F60" s="8"/>
      <c r="G60" s="8"/>
      <c r="H60" s="8"/>
      <c r="I60" s="8"/>
    </row>
    <row r="61" spans="1:9" ht="14.85" customHeight="1" x14ac:dyDescent="0.25">
      <c r="B61" s="2" t="s">
        <v>39</v>
      </c>
      <c r="H61" s="23"/>
    </row>
    <row r="62" spans="1:9" ht="14.85" customHeight="1" x14ac:dyDescent="0.25">
      <c r="B62" s="2" t="s">
        <v>40</v>
      </c>
      <c r="H62" s="24"/>
    </row>
    <row r="63" spans="1:9" ht="14.85" customHeight="1" x14ac:dyDescent="0.25">
      <c r="B63" s="2" t="s">
        <v>41</v>
      </c>
      <c r="H63" s="23"/>
    </row>
    <row r="64" spans="1:9" ht="14.85" customHeight="1" x14ac:dyDescent="0.25">
      <c r="G64" s="6" t="s">
        <v>42</v>
      </c>
      <c r="H64" s="6" t="s">
        <v>43</v>
      </c>
    </row>
    <row r="65" spans="1:9" ht="14.85" customHeight="1" x14ac:dyDescent="0.25">
      <c r="B65" s="2" t="s">
        <v>44</v>
      </c>
      <c r="G65" s="25"/>
      <c r="H65" s="25"/>
    </row>
    <row r="66" spans="1:9" ht="14.85" customHeight="1" x14ac:dyDescent="0.25">
      <c r="C66" s="26"/>
      <c r="G66" s="27" t="s">
        <v>45</v>
      </c>
      <c r="H66" s="28">
        <f>(G65+H65)</f>
        <v>0</v>
      </c>
    </row>
    <row r="67" spans="1:9" ht="12" customHeight="1" x14ac:dyDescent="0.25">
      <c r="C67" s="26"/>
      <c r="G67" s="27"/>
      <c r="H67" s="26"/>
    </row>
    <row r="68" spans="1:9" s="9" customFormat="1" ht="14.85" customHeight="1" x14ac:dyDescent="0.25">
      <c r="A68" s="7" t="s">
        <v>46</v>
      </c>
      <c r="B68" s="8" t="s">
        <v>168</v>
      </c>
      <c r="C68" s="8"/>
      <c r="D68" s="8"/>
      <c r="E68" s="8"/>
      <c r="F68" s="8"/>
      <c r="G68" s="8"/>
      <c r="H68" s="8"/>
      <c r="I68" s="8"/>
    </row>
    <row r="69" spans="1:9" s="9" customFormat="1" ht="14.85" customHeight="1" x14ac:dyDescent="0.25">
      <c r="A69" s="10"/>
      <c r="B69" s="16" t="s">
        <v>47</v>
      </c>
      <c r="C69" s="29"/>
      <c r="D69" s="17"/>
      <c r="E69" s="30" t="s">
        <v>48</v>
      </c>
      <c r="F69" s="31" t="s">
        <v>12</v>
      </c>
      <c r="G69" s="31" t="s">
        <v>13</v>
      </c>
      <c r="H69" s="31" t="s">
        <v>14</v>
      </c>
      <c r="I69" s="6"/>
    </row>
    <row r="70" spans="1:9" s="9" customFormat="1" ht="14.85" customHeight="1" x14ac:dyDescent="0.25">
      <c r="A70" s="10"/>
      <c r="B70" s="32" t="s">
        <v>49</v>
      </c>
      <c r="C70" s="33"/>
      <c r="D70" s="34"/>
      <c r="E70" s="35" t="s">
        <v>50</v>
      </c>
      <c r="F70" s="36" t="s">
        <v>51</v>
      </c>
      <c r="G70" s="36" t="s">
        <v>52</v>
      </c>
      <c r="H70" s="36" t="s">
        <v>53</v>
      </c>
      <c r="I70" s="6"/>
    </row>
    <row r="71" spans="1:9" s="9" customFormat="1" ht="14.85" customHeight="1" x14ac:dyDescent="0.25">
      <c r="A71" s="10"/>
      <c r="B71" s="37" t="s">
        <v>161</v>
      </c>
      <c r="C71" s="6"/>
      <c r="D71" s="38"/>
      <c r="E71" s="115">
        <f>ROUND(Tabelle_Beiträge_Gutscheine!E5/11,1)</f>
        <v>85.1</v>
      </c>
      <c r="F71" s="115">
        <f>ROUND(Tabelle_Beiträge_Gutscheine!J5/11,1)</f>
        <v>160.4</v>
      </c>
      <c r="G71" s="115">
        <f>ROUND(Tabelle_Beiträge_Gutscheine!O5/11,1)</f>
        <v>55.6</v>
      </c>
      <c r="H71" s="115">
        <f>ROUND(Tabelle_Beiträge_Gutscheine!T5/11,1)</f>
        <v>108</v>
      </c>
      <c r="I71" s="6"/>
    </row>
    <row r="72" spans="1:9" ht="14.85" customHeight="1" x14ac:dyDescent="0.25">
      <c r="B72" s="39" t="s">
        <v>54</v>
      </c>
      <c r="C72" s="22"/>
      <c r="D72" s="40"/>
      <c r="E72" s="113"/>
      <c r="F72" s="114"/>
      <c r="G72" s="114"/>
      <c r="H72" s="114"/>
    </row>
    <row r="73" spans="1:9" ht="14.85" hidden="1" customHeight="1" x14ac:dyDescent="0.25">
      <c r="B73" s="41" t="s">
        <v>55</v>
      </c>
      <c r="C73" s="42"/>
      <c r="D73" s="43"/>
      <c r="E73" s="14"/>
    </row>
    <row r="74" spans="1:9" ht="14.85" customHeight="1" x14ac:dyDescent="0.25">
      <c r="B74" s="111"/>
      <c r="C74" s="22"/>
      <c r="D74" s="22"/>
      <c r="E74" s="27"/>
    </row>
    <row r="75" spans="1:9" ht="14.85" customHeight="1" x14ac:dyDescent="0.25">
      <c r="B75" s="44" t="s">
        <v>56</v>
      </c>
    </row>
    <row r="76" spans="1:9" ht="14.85" customHeight="1" x14ac:dyDescent="0.25"/>
    <row r="77" spans="1:9" ht="14.85" customHeight="1" x14ac:dyDescent="0.25">
      <c r="B77" s="2" t="s">
        <v>57</v>
      </c>
      <c r="E77" s="27"/>
      <c r="G77" s="45">
        <f>IF(H66&gt;100%,H66-100%,H66)</f>
        <v>0</v>
      </c>
    </row>
    <row r="78" spans="1:9" ht="14.85" customHeight="1" x14ac:dyDescent="0.25">
      <c r="E78" s="90" t="s">
        <v>155</v>
      </c>
      <c r="G78" s="112">
        <f>GueltigAb</f>
        <v>45139</v>
      </c>
    </row>
    <row r="79" spans="1:9" ht="14.85" customHeight="1" x14ac:dyDescent="0.25"/>
    <row r="80" spans="1:9" ht="14.85" customHeight="1" x14ac:dyDescent="0.25">
      <c r="B80" s="15"/>
      <c r="C80" s="2" t="s">
        <v>58</v>
      </c>
    </row>
    <row r="81" spans="1:9" ht="14.85" customHeight="1" x14ac:dyDescent="0.25"/>
    <row r="82" spans="1:9" ht="14.85" customHeight="1" x14ac:dyDescent="0.25">
      <c r="B82" s="2" t="s">
        <v>59</v>
      </c>
    </row>
    <row r="83" spans="1:9" ht="14.85" customHeight="1" x14ac:dyDescent="0.25">
      <c r="B83" s="120"/>
      <c r="C83" s="120"/>
      <c r="D83" s="120"/>
      <c r="E83" s="120"/>
      <c r="F83" s="120"/>
      <c r="G83" s="120"/>
      <c r="H83" s="120"/>
    </row>
    <row r="84" spans="1:9" ht="14.85" customHeight="1" x14ac:dyDescent="0.25">
      <c r="B84" s="120"/>
      <c r="C84" s="120"/>
      <c r="D84" s="120"/>
      <c r="E84" s="120"/>
      <c r="F84" s="120"/>
      <c r="G84" s="120"/>
      <c r="H84" s="120"/>
    </row>
    <row r="85" spans="1:9" ht="12" customHeight="1" x14ac:dyDescent="0.25"/>
    <row r="86" spans="1:9" ht="14.85" customHeight="1" x14ac:dyDescent="0.25">
      <c r="A86" s="7" t="s">
        <v>60</v>
      </c>
      <c r="B86" s="8" t="s">
        <v>61</v>
      </c>
      <c r="C86" s="8"/>
      <c r="D86" s="8"/>
      <c r="E86" s="8"/>
      <c r="F86" s="8"/>
      <c r="G86" s="8"/>
      <c r="H86" s="8"/>
      <c r="I86" s="11"/>
    </row>
    <row r="87" spans="1:9" ht="14.85" customHeight="1" x14ac:dyDescent="0.25">
      <c r="B87" s="2" t="s">
        <v>62</v>
      </c>
      <c r="D87" s="118"/>
      <c r="E87" s="118"/>
      <c r="F87" s="118"/>
    </row>
    <row r="88" spans="1:9" ht="14.85" customHeight="1" x14ac:dyDescent="0.25">
      <c r="B88" s="2" t="s">
        <v>63</v>
      </c>
      <c r="D88" s="118"/>
      <c r="E88" s="118"/>
      <c r="F88" s="118"/>
    </row>
    <row r="89" spans="1:9" ht="14.85" customHeight="1" x14ac:dyDescent="0.25">
      <c r="B89" s="2" t="s">
        <v>64</v>
      </c>
      <c r="D89" s="118"/>
      <c r="E89" s="118"/>
      <c r="F89" s="118"/>
    </row>
    <row r="90" spans="1:9" ht="9.9" customHeight="1" x14ac:dyDescent="0.25"/>
    <row r="91" spans="1:9" s="9" customFormat="1" ht="14.85" customHeight="1" x14ac:dyDescent="0.25">
      <c r="A91" s="7" t="s">
        <v>65</v>
      </c>
      <c r="B91" s="8" t="s">
        <v>66</v>
      </c>
      <c r="C91" s="8"/>
      <c r="D91" s="8"/>
      <c r="E91" s="8"/>
      <c r="F91" s="8"/>
      <c r="G91" s="8"/>
      <c r="H91" s="8"/>
      <c r="I91" s="8"/>
    </row>
    <row r="92" spans="1:9" ht="36" customHeight="1" x14ac:dyDescent="0.25">
      <c r="A92" s="89"/>
      <c r="B92" s="124" t="s">
        <v>159</v>
      </c>
      <c r="C92" s="124"/>
      <c r="D92" s="124"/>
      <c r="E92" s="124"/>
      <c r="F92" s="124"/>
      <c r="G92" s="124"/>
      <c r="H92" s="124"/>
    </row>
    <row r="93" spans="1:9" ht="14.85" customHeight="1" x14ac:dyDescent="0.25"/>
    <row r="94" spans="1:9" ht="14.85" customHeight="1" x14ac:dyDescent="0.25">
      <c r="B94" s="46"/>
      <c r="C94" s="46"/>
      <c r="E94" s="42"/>
      <c r="F94" s="42"/>
      <c r="G94" s="42"/>
      <c r="H94" s="42"/>
    </row>
    <row r="95" spans="1:9" ht="14.85" customHeight="1" x14ac:dyDescent="0.25">
      <c r="B95" s="2" t="s">
        <v>25</v>
      </c>
      <c r="E95" s="2" t="s">
        <v>26</v>
      </c>
    </row>
    <row r="96" spans="1:9" ht="14.85" customHeight="1" x14ac:dyDescent="0.25"/>
    <row r="97" spans="1:9" ht="21" customHeight="1" x14ac:dyDescent="0.3">
      <c r="B97" s="3" t="s">
        <v>67</v>
      </c>
      <c r="E97" s="4"/>
    </row>
    <row r="98" spans="1:9" ht="14.85" customHeight="1" x14ac:dyDescent="0.3">
      <c r="B98" s="5"/>
      <c r="E98" s="4"/>
    </row>
    <row r="99" spans="1:9" ht="14.85" customHeight="1" x14ac:dyDescent="0.3">
      <c r="B99" s="6" t="s">
        <v>173</v>
      </c>
      <c r="E99" s="4"/>
    </row>
    <row r="100" spans="1:9" ht="14.85" customHeight="1" x14ac:dyDescent="0.25">
      <c r="E100" s="26"/>
      <c r="H100" s="26"/>
    </row>
    <row r="101" spans="1:9" s="9" customFormat="1" ht="14.85" customHeight="1" x14ac:dyDescent="0.25">
      <c r="A101" s="7" t="s">
        <v>68</v>
      </c>
      <c r="B101" s="8" t="s">
        <v>69</v>
      </c>
      <c r="C101" s="8"/>
      <c r="D101" s="8"/>
      <c r="E101" s="47"/>
      <c r="F101" s="8"/>
      <c r="G101" s="8"/>
      <c r="H101" s="47"/>
      <c r="I101" s="8"/>
    </row>
    <row r="102" spans="1:9" ht="14.85" customHeight="1" x14ac:dyDescent="0.25">
      <c r="A102" s="27">
        <v>1</v>
      </c>
      <c r="B102" s="2" t="s">
        <v>70</v>
      </c>
      <c r="E102" s="26"/>
      <c r="H102" s="24" t="s">
        <v>136</v>
      </c>
    </row>
    <row r="103" spans="1:9" ht="14.85" customHeight="1" x14ac:dyDescent="0.25">
      <c r="A103" s="27"/>
      <c r="E103" s="26"/>
    </row>
    <row r="104" spans="1:9" ht="14.85" customHeight="1" x14ac:dyDescent="0.25">
      <c r="A104" s="27"/>
      <c r="E104" s="26"/>
      <c r="H104" s="116"/>
    </row>
    <row r="105" spans="1:9" ht="14.85" customHeight="1" x14ac:dyDescent="0.25">
      <c r="E105" s="26"/>
      <c r="H105" s="26"/>
    </row>
    <row r="106" spans="1:9" s="49" customFormat="1" ht="14.85" customHeight="1" x14ac:dyDescent="0.25">
      <c r="A106" s="48" t="s">
        <v>71</v>
      </c>
      <c r="B106" s="49" t="s">
        <v>72</v>
      </c>
    </row>
    <row r="107" spans="1:9" s="51" customFormat="1" ht="14.85" customHeight="1" x14ac:dyDescent="0.25">
      <c r="A107" s="50"/>
      <c r="B107" s="51" t="s">
        <v>73</v>
      </c>
      <c r="H107" s="52"/>
    </row>
    <row r="108" spans="1:9" ht="9" customHeight="1" x14ac:dyDescent="0.25"/>
    <row r="109" spans="1:9" s="9" customFormat="1" ht="14.85" customHeight="1" x14ac:dyDescent="0.25">
      <c r="A109" s="7" t="s">
        <v>71</v>
      </c>
      <c r="B109" s="8" t="s">
        <v>74</v>
      </c>
      <c r="C109" s="8"/>
      <c r="D109" s="8"/>
      <c r="E109" s="8"/>
      <c r="F109" s="8"/>
      <c r="G109" s="8"/>
      <c r="H109" s="8"/>
      <c r="I109" s="8"/>
    </row>
    <row r="110" spans="1:9" ht="28.5" customHeight="1" x14ac:dyDescent="0.25">
      <c r="B110" s="126" t="s">
        <v>75</v>
      </c>
      <c r="C110" s="126"/>
      <c r="D110" s="126"/>
      <c r="E110" s="126"/>
      <c r="F110" s="126"/>
      <c r="G110" s="126"/>
      <c r="H110" s="126"/>
    </row>
    <row r="111" spans="1:9" s="9" customFormat="1" ht="14.85" customHeight="1" x14ac:dyDescent="0.25">
      <c r="A111" s="10">
        <v>1</v>
      </c>
      <c r="B111" s="6" t="s">
        <v>76</v>
      </c>
      <c r="C111" s="6"/>
      <c r="D111" s="6"/>
      <c r="E111" s="6"/>
      <c r="F111" s="6"/>
      <c r="G111" s="53" t="s">
        <v>77</v>
      </c>
      <c r="H111" s="53" t="s">
        <v>78</v>
      </c>
      <c r="I111" s="6"/>
    </row>
    <row r="112" spans="1:9" ht="14.85" customHeight="1" x14ac:dyDescent="0.25">
      <c r="A112" s="1" t="s">
        <v>79</v>
      </c>
      <c r="B112" s="2" t="s">
        <v>80</v>
      </c>
      <c r="G112" s="86"/>
      <c r="H112" s="86"/>
    </row>
    <row r="113" spans="1:9" ht="14.85" customHeight="1" x14ac:dyDescent="0.25">
      <c r="A113" s="1" t="s">
        <v>81</v>
      </c>
      <c r="B113" s="2" t="s">
        <v>82</v>
      </c>
      <c r="G113" s="86"/>
      <c r="H113" s="86"/>
    </row>
    <row r="114" spans="1:9" ht="14.85" customHeight="1" x14ac:dyDescent="0.25">
      <c r="A114" s="1" t="s">
        <v>83</v>
      </c>
      <c r="B114" s="2" t="s">
        <v>84</v>
      </c>
      <c r="G114" s="86"/>
      <c r="H114" s="86"/>
    </row>
    <row r="115" spans="1:9" ht="14.85" customHeight="1" x14ac:dyDescent="0.25">
      <c r="A115" s="1" t="s">
        <v>85</v>
      </c>
      <c r="B115" s="2" t="s">
        <v>86</v>
      </c>
      <c r="H115" s="86">
        <f>G112+H112+G113+H113+G114+H114</f>
        <v>0</v>
      </c>
    </row>
    <row r="116" spans="1:9" s="9" customFormat="1" ht="14.85" customHeight="1" x14ac:dyDescent="0.25">
      <c r="A116" s="10">
        <v>2</v>
      </c>
      <c r="B116" s="6" t="s">
        <v>87</v>
      </c>
      <c r="C116" s="6"/>
      <c r="D116" s="6"/>
      <c r="E116" s="6"/>
      <c r="F116" s="6"/>
      <c r="G116" s="6"/>
      <c r="H116" s="6"/>
      <c r="I116" s="6"/>
    </row>
    <row r="117" spans="1:9" ht="14.85" customHeight="1" x14ac:dyDescent="0.25">
      <c r="A117" s="1" t="s">
        <v>88</v>
      </c>
      <c r="B117" s="2" t="s">
        <v>89</v>
      </c>
      <c r="G117" s="86"/>
      <c r="H117" s="86">
        <f>G117*20%</f>
        <v>0</v>
      </c>
    </row>
    <row r="118" spans="1:9" ht="14.85" customHeight="1" x14ac:dyDescent="0.25">
      <c r="A118" s="1" t="s">
        <v>90</v>
      </c>
      <c r="B118" s="2" t="s">
        <v>91</v>
      </c>
      <c r="H118" s="86">
        <f>H63*9600</f>
        <v>0</v>
      </c>
    </row>
    <row r="119" spans="1:9" s="9" customFormat="1" ht="14.85" customHeight="1" x14ac:dyDescent="0.25">
      <c r="A119" s="10">
        <v>3</v>
      </c>
      <c r="B119" s="6" t="s">
        <v>92</v>
      </c>
      <c r="C119" s="51" t="e">
        <f>MROUND((H124-250),500)</f>
        <v>#NUM!</v>
      </c>
      <c r="D119" s="6"/>
      <c r="E119" s="6"/>
      <c r="F119" s="6"/>
      <c r="G119" s="6"/>
      <c r="H119" s="6"/>
      <c r="I119" s="6"/>
    </row>
    <row r="120" spans="1:9" ht="14.85" customHeight="1" x14ac:dyDescent="0.25">
      <c r="A120" s="1" t="s">
        <v>93</v>
      </c>
      <c r="B120" s="2" t="s">
        <v>94</v>
      </c>
      <c r="H120" s="86">
        <v>6000</v>
      </c>
    </row>
    <row r="121" spans="1:9" ht="14.85" customHeight="1" x14ac:dyDescent="0.25">
      <c r="A121" s="1" t="s">
        <v>95</v>
      </c>
      <c r="B121" s="2" t="s">
        <v>96</v>
      </c>
      <c r="H121" s="86">
        <f>H61*12000</f>
        <v>0</v>
      </c>
    </row>
    <row r="122" spans="1:9" ht="14.85" customHeight="1" x14ac:dyDescent="0.25">
      <c r="A122" s="1" t="s">
        <v>97</v>
      </c>
      <c r="B122" s="2" t="s">
        <v>98</v>
      </c>
      <c r="H122" s="86">
        <f>IF(H62="JA",3000,0)</f>
        <v>0</v>
      </c>
    </row>
    <row r="123" spans="1:9" ht="14.85" customHeight="1" x14ac:dyDescent="0.25">
      <c r="A123" s="1" t="s">
        <v>99</v>
      </c>
      <c r="B123" s="2" t="s">
        <v>100</v>
      </c>
      <c r="H123" s="86">
        <v>0</v>
      </c>
    </row>
    <row r="124" spans="1:9" s="9" customFormat="1" ht="14.85" customHeight="1" x14ac:dyDescent="0.25">
      <c r="A124" s="10">
        <v>4</v>
      </c>
      <c r="B124" s="6" t="s">
        <v>101</v>
      </c>
      <c r="C124" s="6"/>
      <c r="D124" s="6"/>
      <c r="E124" s="6"/>
      <c r="F124" s="6"/>
      <c r="G124" s="6"/>
      <c r="H124" s="87">
        <f>IF(H115+H117+H118-H120-H121-H122-H123&lt;0,0,(H115+H117+H118-H120-H121-H122-H123))</f>
        <v>0</v>
      </c>
      <c r="I124" s="6"/>
    </row>
    <row r="125" spans="1:9" ht="45.75" customHeight="1" x14ac:dyDescent="0.25">
      <c r="B125" s="127" t="s">
        <v>102</v>
      </c>
      <c r="C125" s="127"/>
      <c r="D125" s="127"/>
      <c r="E125" s="127"/>
      <c r="F125" s="127"/>
      <c r="G125" s="127"/>
      <c r="H125" s="127"/>
    </row>
    <row r="126" spans="1:9" ht="9.9" customHeight="1" x14ac:dyDescent="0.25"/>
    <row r="127" spans="1:9" s="9" customFormat="1" ht="14.85" customHeight="1" x14ac:dyDescent="0.25">
      <c r="A127" s="7" t="s">
        <v>103</v>
      </c>
      <c r="B127" s="8" t="s">
        <v>104</v>
      </c>
      <c r="C127" s="8"/>
      <c r="D127" s="8"/>
      <c r="E127" s="8"/>
      <c r="F127" s="8"/>
      <c r="G127" s="8"/>
      <c r="H127" s="8"/>
      <c r="I127" s="8"/>
    </row>
    <row r="128" spans="1:9" ht="28.5" customHeight="1" x14ac:dyDescent="0.25">
      <c r="B128" s="126" t="s">
        <v>105</v>
      </c>
      <c r="C128" s="126"/>
      <c r="D128" s="126"/>
      <c r="E128" s="126"/>
      <c r="F128" s="126"/>
      <c r="G128" s="126"/>
      <c r="H128" s="126"/>
      <c r="I128" s="1"/>
    </row>
    <row r="129" spans="2:8" ht="14.85" customHeight="1" x14ac:dyDescent="0.25"/>
    <row r="130" spans="2:8" ht="14.85" customHeight="1" x14ac:dyDescent="0.25">
      <c r="B130" s="6" t="s">
        <v>74</v>
      </c>
      <c r="F130" s="87">
        <f>IF(H102="JA","Höchsttarif",H124)</f>
        <v>0</v>
      </c>
    </row>
    <row r="131" spans="2:8" ht="14.85" customHeight="1" x14ac:dyDescent="0.25">
      <c r="B131" s="6" t="s">
        <v>106</v>
      </c>
      <c r="F131" s="54">
        <f>IF(G77&lt;H66,G77,H66)*100</f>
        <v>0</v>
      </c>
    </row>
    <row r="132" spans="2:8" ht="14.85" customHeight="1" x14ac:dyDescent="0.25">
      <c r="E132" s="55" t="s">
        <v>11</v>
      </c>
      <c r="F132" s="55" t="s">
        <v>12</v>
      </c>
      <c r="G132" s="55" t="s">
        <v>13</v>
      </c>
      <c r="H132" s="55" t="s">
        <v>14</v>
      </c>
    </row>
    <row r="133" spans="2:8" ht="14.85" customHeight="1" x14ac:dyDescent="0.25">
      <c r="B133" s="2" t="s">
        <v>107</v>
      </c>
      <c r="E133" s="56">
        <f>+E71</f>
        <v>85.1</v>
      </c>
      <c r="F133" s="56">
        <f>+F71</f>
        <v>160.4</v>
      </c>
      <c r="G133" s="56">
        <f>+G71</f>
        <v>55.6</v>
      </c>
      <c r="H133" s="56">
        <f>+H71</f>
        <v>108</v>
      </c>
    </row>
    <row r="134" spans="2:8" ht="14.1" customHeight="1" x14ac:dyDescent="0.25">
      <c r="B134" s="57" t="s">
        <v>108</v>
      </c>
      <c r="E134" s="91" t="e">
        <f>IF(H102="JA",0,ROUND(Tabelle_Beiträge_Gutscheine!A190,1))</f>
        <v>#NUM!</v>
      </c>
      <c r="F134" s="91" t="e">
        <f>IF(H102="JA",0,ROUND(Tabelle_Beiträge_Gutscheine!F190,1))</f>
        <v>#NUM!</v>
      </c>
      <c r="G134" s="91" t="e">
        <f>IF(H102="JA",0,ROUND(Tabelle_Beiträge_Gutscheine!K190,1))</f>
        <v>#NUM!</v>
      </c>
      <c r="H134" s="91" t="e">
        <f>IF(H102="JA",0,ROUND(Tabelle_Beiträge_Gutscheine!P190,1))</f>
        <v>#NUM!</v>
      </c>
    </row>
    <row r="135" spans="2:8" ht="14.1" customHeight="1" x14ac:dyDescent="0.25">
      <c r="B135" s="57" t="s">
        <v>109</v>
      </c>
      <c r="E135" s="92" t="e">
        <f>+E134*E72</f>
        <v>#NUM!</v>
      </c>
      <c r="F135" s="92" t="e">
        <f>+F134*F72</f>
        <v>#NUM!</v>
      </c>
      <c r="G135" s="92" t="e">
        <f>+G134*G72</f>
        <v>#NUM!</v>
      </c>
      <c r="H135" s="92" t="e">
        <f>+H134*H72</f>
        <v>#NUM!</v>
      </c>
    </row>
    <row r="136" spans="2:8" ht="14.1" customHeight="1" x14ac:dyDescent="0.25">
      <c r="E136" s="98" t="s">
        <v>156</v>
      </c>
    </row>
    <row r="137" spans="2:8" ht="14.1" customHeight="1" thickBot="1" x14ac:dyDescent="0.3">
      <c r="B137" s="6" t="s">
        <v>110</v>
      </c>
      <c r="E137" s="93" t="e">
        <f>IF(H102="JA",(E71*E72),((E71-E134)*E72))</f>
        <v>#NUM!</v>
      </c>
      <c r="F137" s="93" t="e">
        <f>IF(H102="JA",(F71*F72),((F71-F134)*F72))</f>
        <v>#NUM!</v>
      </c>
      <c r="G137" s="93" t="e">
        <f>IF(H102="JA",(G71*G72),((G71-G134)*G72))</f>
        <v>#NUM!</v>
      </c>
      <c r="H137" s="93" t="e">
        <f>IF(H102="JA",(H71*H72),((H71-H134)*H72))</f>
        <v>#NUM!</v>
      </c>
    </row>
    <row r="138" spans="2:8" ht="14.85" customHeight="1" thickBot="1" x14ac:dyDescent="0.3">
      <c r="E138" s="97"/>
      <c r="F138" s="58"/>
      <c r="G138" s="59" t="s">
        <v>111</v>
      </c>
      <c r="H138" s="94" t="e">
        <f>+E137+F137+G137+H137</f>
        <v>#NUM!</v>
      </c>
    </row>
    <row r="139" spans="2:8" ht="14.85" customHeight="1" thickBot="1" x14ac:dyDescent="0.3">
      <c r="B139" s="57" t="s">
        <v>112</v>
      </c>
      <c r="F139" s="60"/>
      <c r="G139" s="59" t="s">
        <v>113</v>
      </c>
      <c r="H139" s="94" t="e">
        <f>H138*11</f>
        <v>#NUM!</v>
      </c>
    </row>
    <row r="140" spans="2:8" ht="14.85" customHeight="1" x14ac:dyDescent="0.25">
      <c r="F140" s="61"/>
      <c r="G140" s="27"/>
      <c r="H140" s="95"/>
    </row>
    <row r="141" spans="2:8" ht="14.85" hidden="1" customHeight="1" thickBot="1" x14ac:dyDescent="0.3">
      <c r="B141" s="2" t="s">
        <v>114</v>
      </c>
      <c r="F141" s="61"/>
      <c r="H141" s="94" t="e">
        <f>IF(H102="JA",(130),(ROUND(Tabelle_Beiträge_Gutscheine!U190,0)))</f>
        <v>#NUM!</v>
      </c>
    </row>
    <row r="142" spans="2:8" ht="14.85" customHeight="1" x14ac:dyDescent="0.25">
      <c r="B142" s="44" t="s">
        <v>56</v>
      </c>
      <c r="H142" s="96"/>
    </row>
    <row r="143" spans="2:8" ht="6" customHeight="1" x14ac:dyDescent="0.25">
      <c r="B143" s="44"/>
    </row>
    <row r="144" spans="2:8" ht="24.75" customHeight="1" x14ac:dyDescent="0.25">
      <c r="B144" s="124" t="s">
        <v>115</v>
      </c>
      <c r="C144" s="124"/>
      <c r="D144" s="124"/>
      <c r="E144" s="124"/>
      <c r="F144" s="124"/>
      <c r="G144" s="124"/>
      <c r="H144" s="124"/>
    </row>
    <row r="145" spans="1:9" ht="14.85" customHeight="1" x14ac:dyDescent="0.25"/>
    <row r="146" spans="1:9" ht="14.85" customHeight="1" x14ac:dyDescent="0.25">
      <c r="B146" s="3" t="s">
        <v>116</v>
      </c>
      <c r="G146" s="6" t="s">
        <v>172</v>
      </c>
    </row>
    <row r="147" spans="1:9" ht="14.85" customHeight="1" x14ac:dyDescent="0.25">
      <c r="B147" s="20" t="s">
        <v>158</v>
      </c>
    </row>
    <row r="148" spans="1:9" ht="14.85" customHeight="1" x14ac:dyDescent="0.25">
      <c r="B148" s="20"/>
    </row>
    <row r="149" spans="1:9" ht="14.85" customHeight="1" x14ac:dyDescent="0.25"/>
    <row r="150" spans="1:9" ht="14.85" customHeight="1" x14ac:dyDescent="0.25">
      <c r="B150" s="62" t="s">
        <v>117</v>
      </c>
      <c r="C150" s="88"/>
    </row>
    <row r="151" spans="1:9" ht="14.85" customHeight="1" x14ac:dyDescent="0.25">
      <c r="B151" s="2" t="str">
        <f>IF(NameMutter&lt;&gt;"",NameMutter,"")</f>
        <v/>
      </c>
    </row>
    <row r="152" spans="1:9" ht="14.85" customHeight="1" x14ac:dyDescent="0.25">
      <c r="B152" s="2" t="str">
        <f>IF(NameVater&lt;&gt;"",NameVater,"")</f>
        <v/>
      </c>
    </row>
    <row r="153" spans="1:9" ht="14.85" customHeight="1" x14ac:dyDescent="0.25">
      <c r="B153" s="2" t="str">
        <f>IF(Strasse&lt;&gt;"",Strasse,"")</f>
        <v/>
      </c>
    </row>
    <row r="154" spans="1:9" ht="14.85" customHeight="1" x14ac:dyDescent="0.25">
      <c r="B154" s="2" t="str">
        <f>IF(PLZOrt&lt;&gt;"",PLZOrt,"")</f>
        <v/>
      </c>
    </row>
    <row r="155" spans="1:9" ht="14.85" customHeight="1" x14ac:dyDescent="0.25"/>
    <row r="156" spans="1:9" ht="14.85" customHeight="1" x14ac:dyDescent="0.25"/>
    <row r="157" spans="1:9" ht="14.85" customHeight="1" x14ac:dyDescent="0.25">
      <c r="A157" s="7">
        <v>1</v>
      </c>
      <c r="B157" s="7" t="s">
        <v>118</v>
      </c>
      <c r="C157" s="11"/>
      <c r="D157" s="11"/>
      <c r="E157" s="11"/>
      <c r="F157" s="11"/>
      <c r="G157" s="117">
        <f>GueltigAb</f>
        <v>45139</v>
      </c>
      <c r="H157" s="11"/>
      <c r="I157" s="11"/>
    </row>
    <row r="158" spans="1:9" ht="14.85" customHeight="1" x14ac:dyDescent="0.25">
      <c r="B158" s="2" t="str">
        <f>IF(NameKind&lt;&gt;"",NameKind,"")</f>
        <v/>
      </c>
      <c r="G158" s="20" t="s">
        <v>160</v>
      </c>
    </row>
    <row r="159" spans="1:9" ht="14.85" customHeight="1" x14ac:dyDescent="0.25"/>
    <row r="160" spans="1:9" ht="14.85" customHeight="1" x14ac:dyDescent="0.25">
      <c r="C160" s="12" t="s">
        <v>11</v>
      </c>
      <c r="D160" s="12" t="s">
        <v>12</v>
      </c>
      <c r="E160" s="12" t="s">
        <v>13</v>
      </c>
      <c r="F160" s="12" t="s">
        <v>14</v>
      </c>
    </row>
    <row r="161" spans="1:9" ht="14.85" customHeight="1" x14ac:dyDescent="0.25">
      <c r="C161" s="13" t="s">
        <v>15</v>
      </c>
      <c r="D161" s="13" t="s">
        <v>16</v>
      </c>
      <c r="E161" s="13" t="s">
        <v>17</v>
      </c>
      <c r="F161" s="13" t="s">
        <v>18</v>
      </c>
    </row>
    <row r="162" spans="1:9" ht="14.85" customHeight="1" x14ac:dyDescent="0.25">
      <c r="B162" s="2" t="str">
        <f>C19</f>
        <v>Montag</v>
      </c>
      <c r="C162" s="18" t="str">
        <f t="shared" ref="C162:F166" si="0">IF(D19="X","X","")</f>
        <v/>
      </c>
      <c r="D162" s="18" t="str">
        <f t="shared" si="0"/>
        <v/>
      </c>
      <c r="E162" s="18" t="str">
        <f t="shared" si="0"/>
        <v/>
      </c>
      <c r="F162" s="18" t="str">
        <f t="shared" si="0"/>
        <v/>
      </c>
    </row>
    <row r="163" spans="1:9" ht="14.85" customHeight="1" x14ac:dyDescent="0.25">
      <c r="B163" s="2" t="str">
        <f>C20</f>
        <v>Dienstag</v>
      </c>
      <c r="C163" s="18" t="str">
        <f t="shared" si="0"/>
        <v/>
      </c>
      <c r="D163" s="18" t="str">
        <f t="shared" si="0"/>
        <v/>
      </c>
      <c r="E163" s="18" t="str">
        <f t="shared" si="0"/>
        <v/>
      </c>
      <c r="F163" s="18" t="str">
        <f t="shared" si="0"/>
        <v/>
      </c>
    </row>
    <row r="164" spans="1:9" ht="14.85" customHeight="1" x14ac:dyDescent="0.25">
      <c r="B164" s="2" t="str">
        <f>C21</f>
        <v>Mittwoch</v>
      </c>
      <c r="C164" s="18" t="str">
        <f t="shared" si="0"/>
        <v/>
      </c>
      <c r="D164" s="18" t="str">
        <f t="shared" si="0"/>
        <v/>
      </c>
      <c r="E164" s="18" t="str">
        <f t="shared" si="0"/>
        <v/>
      </c>
      <c r="F164" s="18" t="str">
        <f t="shared" si="0"/>
        <v/>
      </c>
    </row>
    <row r="165" spans="1:9" ht="14.85" customHeight="1" x14ac:dyDescent="0.25">
      <c r="B165" s="2" t="str">
        <f>C22</f>
        <v>Donnerstag</v>
      </c>
      <c r="C165" s="18" t="str">
        <f t="shared" si="0"/>
        <v/>
      </c>
      <c r="D165" s="18" t="str">
        <f t="shared" si="0"/>
        <v/>
      </c>
      <c r="E165" s="18" t="str">
        <f t="shared" si="0"/>
        <v/>
      </c>
      <c r="F165" s="18" t="str">
        <f t="shared" si="0"/>
        <v/>
      </c>
    </row>
    <row r="166" spans="1:9" ht="14.85" customHeight="1" x14ac:dyDescent="0.25">
      <c r="B166" s="2" t="str">
        <f>C23</f>
        <v>Freitag</v>
      </c>
      <c r="C166" s="18" t="str">
        <f t="shared" si="0"/>
        <v/>
      </c>
      <c r="D166" s="18" t="str">
        <f t="shared" si="0"/>
        <v/>
      </c>
      <c r="E166" s="18" t="str">
        <f t="shared" si="0"/>
        <v/>
      </c>
      <c r="F166" s="18" t="str">
        <f t="shared" si="0"/>
        <v/>
      </c>
    </row>
    <row r="167" spans="1:9" ht="14.85" customHeight="1" x14ac:dyDescent="0.25"/>
    <row r="168" spans="1:9" ht="14.85" customHeight="1" x14ac:dyDescent="0.25">
      <c r="A168" s="10"/>
      <c r="B168" s="6"/>
    </row>
    <row r="169" spans="1:9" ht="14.85" customHeight="1" x14ac:dyDescent="0.25">
      <c r="B169" s="57"/>
      <c r="C169" s="130"/>
      <c r="D169" s="131"/>
      <c r="E169" s="131"/>
      <c r="F169" s="131"/>
      <c r="G169" s="131"/>
      <c r="H169" s="131"/>
    </row>
    <row r="170" spans="1:9" ht="14.85" customHeight="1" x14ac:dyDescent="0.25">
      <c r="C170" s="130"/>
      <c r="D170" s="131"/>
      <c r="E170" s="131"/>
      <c r="F170" s="131"/>
      <c r="G170" s="131"/>
      <c r="H170" s="131"/>
      <c r="I170" s="131"/>
    </row>
    <row r="171" spans="1:9" ht="14.85" customHeight="1" x14ac:dyDescent="0.25">
      <c r="D171" s="57"/>
      <c r="E171" s="57"/>
      <c r="F171" s="57"/>
      <c r="G171" s="57"/>
      <c r="H171" s="57"/>
    </row>
    <row r="172" spans="1:9" ht="14.85" customHeight="1" x14ac:dyDescent="0.25">
      <c r="B172" s="57"/>
      <c r="C172" s="57"/>
      <c r="D172" s="57"/>
      <c r="E172" s="57"/>
      <c r="F172" s="57"/>
      <c r="G172" s="57"/>
    </row>
    <row r="173" spans="1:9" ht="14.85" customHeight="1" x14ac:dyDescent="0.25"/>
    <row r="174" spans="1:9" ht="14.85" customHeight="1" x14ac:dyDescent="0.25">
      <c r="B174" s="98" t="s">
        <v>170</v>
      </c>
      <c r="G174" s="128" t="e">
        <f>IF(H104="JA","Subvention Cham",H138)</f>
        <v>#NUM!</v>
      </c>
      <c r="H174" s="129"/>
    </row>
    <row r="175" spans="1:9" ht="14.85" customHeight="1" x14ac:dyDescent="0.25">
      <c r="B175" s="57" t="s">
        <v>119</v>
      </c>
      <c r="D175" s="61"/>
      <c r="E175" s="57"/>
      <c r="G175" s="63"/>
    </row>
    <row r="176" spans="1:9" ht="24" customHeight="1" x14ac:dyDescent="0.25">
      <c r="B176" s="124"/>
      <c r="C176" s="132"/>
      <c r="D176" s="132"/>
      <c r="E176" s="132"/>
      <c r="F176" s="132"/>
      <c r="G176" s="132"/>
      <c r="H176" s="132"/>
      <c r="I176" s="132"/>
    </row>
    <row r="177" spans="1:9" ht="14.85" customHeight="1" x14ac:dyDescent="0.25"/>
    <row r="178" spans="1:9" ht="14.85" customHeight="1" x14ac:dyDescent="0.25">
      <c r="A178" s="10"/>
      <c r="B178" s="6"/>
    </row>
    <row r="179" spans="1:9" ht="14.85" customHeight="1" x14ac:dyDescent="0.25">
      <c r="B179" s="6"/>
      <c r="C179" s="6"/>
      <c r="D179" s="19"/>
      <c r="E179" s="19"/>
      <c r="F179" s="19"/>
      <c r="G179" s="19"/>
      <c r="H179" s="19"/>
    </row>
    <row r="180" spans="1:9" ht="14.85" customHeight="1" x14ac:dyDescent="0.25">
      <c r="C180" s="27"/>
      <c r="D180" s="19"/>
      <c r="E180" s="19"/>
      <c r="F180" s="19"/>
      <c r="G180" s="19"/>
      <c r="H180" s="19"/>
    </row>
    <row r="181" spans="1:9" ht="14.85" customHeight="1" x14ac:dyDescent="0.25">
      <c r="C181" s="27"/>
      <c r="D181" s="19"/>
      <c r="E181" s="19"/>
      <c r="F181" s="19"/>
      <c r="G181" s="19"/>
      <c r="H181" s="19"/>
    </row>
    <row r="182" spans="1:9" ht="14.85" customHeight="1" x14ac:dyDescent="0.25">
      <c r="C182" s="27"/>
      <c r="D182" s="110"/>
      <c r="E182" s="19"/>
      <c r="F182" s="19"/>
      <c r="G182" s="19"/>
      <c r="H182" s="19"/>
    </row>
    <row r="183" spans="1:9" ht="14.85" customHeight="1" x14ac:dyDescent="0.25">
      <c r="C183" s="27"/>
      <c r="D183" s="110"/>
      <c r="E183" s="19"/>
      <c r="F183" s="19"/>
      <c r="G183" s="19"/>
      <c r="H183" s="19"/>
    </row>
    <row r="184" spans="1:9" ht="14.85" customHeight="1" x14ac:dyDescent="0.25">
      <c r="C184" s="27"/>
      <c r="D184" s="19"/>
      <c r="E184" s="19"/>
      <c r="F184" s="19"/>
      <c r="G184" s="19"/>
      <c r="H184" s="19"/>
    </row>
    <row r="185" spans="1:9" ht="14.85" customHeight="1" x14ac:dyDescent="0.25">
      <c r="C185" s="27"/>
      <c r="D185" s="110"/>
      <c r="E185" s="19"/>
      <c r="F185" s="19"/>
      <c r="G185" s="19"/>
      <c r="H185" s="19"/>
    </row>
    <row r="186" spans="1:9" ht="14.85" customHeight="1" x14ac:dyDescent="0.25"/>
    <row r="187" spans="1:9" ht="14.85" customHeight="1" x14ac:dyDescent="0.25">
      <c r="A187" s="2"/>
      <c r="B187" s="21"/>
      <c r="C187" s="21"/>
      <c r="D187" s="21"/>
      <c r="E187" s="21"/>
      <c r="F187" s="21"/>
      <c r="G187" s="21"/>
      <c r="H187" s="21"/>
      <c r="I187" s="21"/>
    </row>
    <row r="188" spans="1:9" ht="14.85" customHeight="1" x14ac:dyDescent="0.25">
      <c r="A188" s="6"/>
      <c r="B188" s="6" t="s">
        <v>120</v>
      </c>
      <c r="C188" s="21"/>
      <c r="D188" s="21"/>
      <c r="E188" s="21"/>
      <c r="F188" s="21"/>
      <c r="G188" s="21"/>
      <c r="H188" s="21"/>
      <c r="I188" s="21"/>
    </row>
    <row r="189" spans="1:9" ht="14.85" customHeight="1" x14ac:dyDescent="0.25">
      <c r="A189" s="2"/>
      <c r="B189" s="21"/>
      <c r="C189" s="21"/>
      <c r="D189" s="21"/>
      <c r="E189" s="21"/>
      <c r="F189" s="21"/>
      <c r="G189" s="21"/>
      <c r="H189" s="21"/>
      <c r="I189" s="21"/>
    </row>
    <row r="190" spans="1:9" ht="14.85" customHeight="1" x14ac:dyDescent="0.25">
      <c r="A190" s="2"/>
    </row>
    <row r="191" spans="1:9" ht="14.85" customHeight="1" x14ac:dyDescent="0.25">
      <c r="B191" s="22" t="s">
        <v>25</v>
      </c>
      <c r="C191" s="22"/>
      <c r="E191" s="22" t="s">
        <v>169</v>
      </c>
      <c r="F191" s="22"/>
      <c r="G191" s="22"/>
    </row>
    <row r="192" spans="1:9" ht="14.85" customHeight="1" x14ac:dyDescent="0.25"/>
    <row r="193" spans="1:9" ht="14.85" customHeight="1" x14ac:dyDescent="0.25"/>
    <row r="194" spans="1:9" ht="18.899999999999999" customHeight="1" x14ac:dyDescent="0.25">
      <c r="A194" s="125" t="s">
        <v>166</v>
      </c>
      <c r="B194" s="125"/>
      <c r="C194" s="125"/>
      <c r="D194" s="125"/>
      <c r="E194" s="125"/>
      <c r="F194" s="125"/>
      <c r="G194" s="125"/>
      <c r="H194" s="125"/>
      <c r="I194" s="125"/>
    </row>
    <row r="195" spans="1:9" ht="14.85" customHeight="1" x14ac:dyDescent="0.25">
      <c r="A195" s="1" t="s">
        <v>171</v>
      </c>
    </row>
    <row r="196" spans="1:9" ht="14.85" customHeight="1" x14ac:dyDescent="0.25"/>
    <row r="197" spans="1:9" ht="14.85" customHeight="1" x14ac:dyDescent="0.25"/>
    <row r="198" spans="1:9" ht="14.85" customHeight="1" x14ac:dyDescent="0.25"/>
    <row r="199" spans="1:9" ht="14.85" customHeight="1" x14ac:dyDescent="0.25"/>
    <row r="200" spans="1:9" ht="14.1" customHeight="1" x14ac:dyDescent="0.25"/>
    <row r="201" spans="1:9" ht="14.1" customHeight="1" x14ac:dyDescent="0.25"/>
    <row r="202" spans="1:9" ht="14.1" customHeight="1" x14ac:dyDescent="0.25"/>
    <row r="203" spans="1:9" ht="14.1" customHeight="1" x14ac:dyDescent="0.25"/>
    <row r="204" spans="1:9" ht="14.1" customHeight="1" x14ac:dyDescent="0.25"/>
    <row r="205" spans="1:9" ht="14.1" customHeight="1" x14ac:dyDescent="0.25"/>
    <row r="206" spans="1:9" ht="14.1" customHeight="1" x14ac:dyDescent="0.25"/>
    <row r="207" spans="1:9" ht="14.1" customHeight="1" x14ac:dyDescent="0.25"/>
    <row r="208" spans="1:9" ht="14.1" customHeight="1" x14ac:dyDescent="0.25"/>
    <row r="209" ht="14.1" customHeight="1" x14ac:dyDescent="0.25"/>
    <row r="210" ht="14.1" customHeight="1" x14ac:dyDescent="0.25"/>
    <row r="211" ht="14.1" customHeight="1" x14ac:dyDescent="0.25"/>
    <row r="212" ht="14.1" customHeight="1" x14ac:dyDescent="0.25"/>
    <row r="213" ht="14.1" customHeight="1" x14ac:dyDescent="0.25"/>
    <row r="214" ht="14.1" customHeight="1" x14ac:dyDescent="0.25"/>
    <row r="215" ht="14.1" customHeight="1" x14ac:dyDescent="0.25"/>
    <row r="216" ht="14.1" customHeight="1" x14ac:dyDescent="0.25"/>
    <row r="217" ht="14.1" customHeight="1" x14ac:dyDescent="0.25"/>
    <row r="218" ht="14.1" customHeight="1" x14ac:dyDescent="0.25"/>
    <row r="219" ht="14.1" customHeight="1" x14ac:dyDescent="0.25"/>
    <row r="220" ht="14.1" customHeight="1" x14ac:dyDescent="0.25"/>
    <row r="221" ht="14.1" customHeight="1" x14ac:dyDescent="0.25"/>
    <row r="222" ht="14.1" customHeight="1" x14ac:dyDescent="0.25"/>
    <row r="223" ht="14.1" customHeight="1" x14ac:dyDescent="0.25"/>
    <row r="224" ht="14.1" customHeight="1" x14ac:dyDescent="0.25"/>
    <row r="225" ht="14.1" customHeight="1" x14ac:dyDescent="0.25"/>
    <row r="226" ht="14.1" customHeight="1" x14ac:dyDescent="0.25"/>
    <row r="227" ht="14.1" customHeight="1" x14ac:dyDescent="0.25"/>
    <row r="228" ht="14.1" customHeight="1" x14ac:dyDescent="0.25"/>
    <row r="229" ht="14.1" customHeight="1" x14ac:dyDescent="0.25"/>
    <row r="230" ht="14.1" customHeight="1" x14ac:dyDescent="0.25"/>
    <row r="231" ht="14.1" customHeight="1" x14ac:dyDescent="0.25"/>
    <row r="232" ht="14.1" customHeight="1" x14ac:dyDescent="0.25"/>
    <row r="233" ht="14.1" customHeight="1" x14ac:dyDescent="0.25"/>
    <row r="234" ht="14.1" customHeight="1" x14ac:dyDescent="0.25"/>
    <row r="235" ht="14.1" customHeight="1" x14ac:dyDescent="0.25"/>
    <row r="236" ht="14.1" customHeight="1" x14ac:dyDescent="0.25"/>
    <row r="237" ht="14.1" customHeight="1" x14ac:dyDescent="0.25"/>
    <row r="238" ht="14.1" customHeight="1" x14ac:dyDescent="0.25"/>
    <row r="239" ht="14.1" customHeight="1" x14ac:dyDescent="0.25"/>
    <row r="240" ht="14.1" customHeight="1" x14ac:dyDescent="0.25"/>
    <row r="241" ht="14.1" customHeight="1" x14ac:dyDescent="0.25"/>
    <row r="242" ht="14.1" customHeight="1" x14ac:dyDescent="0.25"/>
    <row r="243" ht="14.1" customHeight="1" x14ac:dyDescent="0.25"/>
    <row r="244" ht="14.1" customHeight="1" x14ac:dyDescent="0.25"/>
    <row r="245" ht="14.1" customHeight="1" x14ac:dyDescent="0.25"/>
    <row r="246" ht="14.1" customHeight="1" x14ac:dyDescent="0.25"/>
    <row r="247" ht="14.1" customHeight="1" x14ac:dyDescent="0.25"/>
    <row r="248" ht="14.1" customHeight="1" x14ac:dyDescent="0.25"/>
    <row r="249" ht="14.1" customHeight="1" x14ac:dyDescent="0.25"/>
    <row r="250" ht="14.1" customHeight="1" x14ac:dyDescent="0.25"/>
    <row r="251" ht="14.1" customHeight="1" x14ac:dyDescent="0.25"/>
    <row r="252" ht="14.1" customHeight="1" x14ac:dyDescent="0.25"/>
    <row r="253" ht="14.1" customHeight="1" x14ac:dyDescent="0.25"/>
    <row r="254" ht="14.1" customHeight="1" x14ac:dyDescent="0.25"/>
    <row r="255" ht="14.1" customHeight="1" x14ac:dyDescent="0.25"/>
    <row r="256" ht="14.1" customHeight="1" x14ac:dyDescent="0.25"/>
    <row r="257" ht="14.1" customHeight="1" x14ac:dyDescent="0.25"/>
    <row r="258" ht="14.1" customHeight="1" x14ac:dyDescent="0.25"/>
    <row r="259" ht="14.1" customHeight="1" x14ac:dyDescent="0.25"/>
    <row r="260" ht="14.1" customHeight="1" x14ac:dyDescent="0.25"/>
    <row r="261" ht="14.1" customHeight="1" x14ac:dyDescent="0.25"/>
    <row r="262" ht="14.1" customHeight="1" x14ac:dyDescent="0.25"/>
    <row r="263" ht="14.1" customHeight="1" x14ac:dyDescent="0.25"/>
    <row r="264" ht="14.1" customHeight="1" x14ac:dyDescent="0.25"/>
    <row r="265" ht="14.1" customHeight="1" x14ac:dyDescent="0.25"/>
    <row r="266" ht="14.1" customHeight="1" x14ac:dyDescent="0.25"/>
    <row r="267" ht="14.1" customHeight="1" x14ac:dyDescent="0.25"/>
    <row r="268" ht="14.1" customHeight="1" x14ac:dyDescent="0.25"/>
    <row r="269" ht="14.1" customHeight="1" x14ac:dyDescent="0.25"/>
    <row r="270" ht="14.1" customHeight="1" x14ac:dyDescent="0.25"/>
    <row r="271" ht="14.1" customHeight="1" x14ac:dyDescent="0.25"/>
    <row r="272" ht="14.1" customHeight="1" x14ac:dyDescent="0.25"/>
    <row r="273" ht="14.1" customHeight="1" x14ac:dyDescent="0.25"/>
    <row r="274" ht="14.1" customHeight="1" x14ac:dyDescent="0.25"/>
    <row r="275" ht="14.1" customHeight="1" x14ac:dyDescent="0.25"/>
    <row r="276" ht="14.1" customHeight="1" x14ac:dyDescent="0.25"/>
    <row r="277" ht="14.1" customHeight="1" x14ac:dyDescent="0.25"/>
    <row r="278" ht="14.1" customHeight="1" x14ac:dyDescent="0.25"/>
    <row r="279" ht="14.1" customHeight="1" x14ac:dyDescent="0.25"/>
    <row r="280" ht="14.1" customHeight="1" x14ac:dyDescent="0.25"/>
    <row r="281" ht="14.1" customHeight="1" x14ac:dyDescent="0.25"/>
    <row r="282" ht="14.1" customHeight="1" x14ac:dyDescent="0.25"/>
    <row r="283" ht="14.1" customHeight="1" x14ac:dyDescent="0.25"/>
    <row r="284" ht="14.1" customHeight="1" x14ac:dyDescent="0.25"/>
    <row r="285" ht="14.1" customHeight="1" x14ac:dyDescent="0.25"/>
    <row r="286" ht="14.1" customHeight="1" x14ac:dyDescent="0.25"/>
    <row r="287" ht="14.1" customHeight="1" x14ac:dyDescent="0.25"/>
    <row r="288" ht="14.1" customHeight="1" x14ac:dyDescent="0.25"/>
    <row r="289" ht="14.1" customHeight="1" x14ac:dyDescent="0.25"/>
    <row r="290" ht="14.1" customHeight="1" x14ac:dyDescent="0.25"/>
    <row r="291" ht="14.1" customHeight="1" x14ac:dyDescent="0.25"/>
    <row r="292" ht="14.1" customHeight="1" x14ac:dyDescent="0.25"/>
    <row r="293" ht="14.1" customHeight="1" x14ac:dyDescent="0.25"/>
    <row r="294" ht="14.1" customHeight="1" x14ac:dyDescent="0.25"/>
    <row r="295" ht="14.1" customHeight="1" x14ac:dyDescent="0.25"/>
    <row r="296" ht="14.1" customHeight="1" x14ac:dyDescent="0.25"/>
    <row r="297" ht="14.1" customHeight="1" x14ac:dyDescent="0.25"/>
    <row r="298" ht="14.1" customHeight="1" x14ac:dyDescent="0.25"/>
    <row r="299" ht="14.1" customHeight="1" x14ac:dyDescent="0.25"/>
    <row r="300" ht="14.1" customHeight="1" x14ac:dyDescent="0.25"/>
    <row r="301" ht="14.1" customHeight="1" x14ac:dyDescent="0.25"/>
    <row r="302" ht="14.1" customHeight="1" x14ac:dyDescent="0.25"/>
    <row r="303" ht="14.1" customHeight="1" x14ac:dyDescent="0.25"/>
    <row r="304" ht="14.1" customHeight="1" x14ac:dyDescent="0.25"/>
    <row r="305" ht="14.1" customHeight="1" x14ac:dyDescent="0.25"/>
    <row r="306" ht="14.1" customHeight="1" x14ac:dyDescent="0.25"/>
    <row r="307" ht="14.1" customHeight="1" x14ac:dyDescent="0.25"/>
    <row r="308" ht="14.1" customHeight="1" x14ac:dyDescent="0.25"/>
    <row r="309" ht="14.1" customHeight="1" x14ac:dyDescent="0.25"/>
    <row r="310" ht="14.1" customHeight="1" x14ac:dyDescent="0.25"/>
    <row r="311" ht="14.1" customHeight="1" x14ac:dyDescent="0.25"/>
    <row r="312" ht="14.1" customHeight="1" x14ac:dyDescent="0.25"/>
    <row r="313" ht="14.1" customHeight="1" x14ac:dyDescent="0.25"/>
    <row r="314" ht="14.1" customHeight="1" x14ac:dyDescent="0.25"/>
    <row r="315" ht="14.1" customHeight="1" x14ac:dyDescent="0.25"/>
    <row r="316" ht="14.1" customHeight="1" x14ac:dyDescent="0.25"/>
    <row r="317" ht="14.1" customHeight="1" x14ac:dyDescent="0.25"/>
    <row r="318" ht="14.1" customHeight="1" x14ac:dyDescent="0.25"/>
    <row r="319" ht="14.1" customHeight="1" x14ac:dyDescent="0.25"/>
    <row r="320" ht="14.1" customHeight="1" x14ac:dyDescent="0.25"/>
    <row r="321" ht="14.1" customHeight="1" x14ac:dyDescent="0.25"/>
    <row r="322" ht="14.1" customHeight="1" x14ac:dyDescent="0.25"/>
    <row r="323" ht="14.1" customHeight="1" x14ac:dyDescent="0.25"/>
    <row r="324" ht="14.1" customHeight="1" x14ac:dyDescent="0.25"/>
    <row r="325" ht="14.1" customHeight="1" x14ac:dyDescent="0.25"/>
    <row r="326" ht="14.1" customHeight="1" x14ac:dyDescent="0.25"/>
    <row r="327" ht="14.1" customHeight="1" x14ac:dyDescent="0.25"/>
    <row r="328" ht="14.1" customHeight="1" x14ac:dyDescent="0.25"/>
    <row r="329" ht="14.1" customHeight="1" x14ac:dyDescent="0.25"/>
    <row r="330" ht="14.1" customHeight="1" x14ac:dyDescent="0.25"/>
    <row r="331" ht="14.1" customHeight="1" x14ac:dyDescent="0.25"/>
    <row r="332" ht="14.1" customHeight="1" x14ac:dyDescent="0.25"/>
    <row r="333" ht="14.1" customHeight="1" x14ac:dyDescent="0.25"/>
    <row r="334" ht="14.1" customHeight="1" x14ac:dyDescent="0.25"/>
    <row r="335" ht="14.1" customHeight="1" x14ac:dyDescent="0.25"/>
    <row r="336" ht="14.1" customHeight="1" x14ac:dyDescent="0.25"/>
    <row r="337" ht="14.1" customHeight="1" x14ac:dyDescent="0.25"/>
    <row r="338" ht="14.1" customHeight="1" x14ac:dyDescent="0.25"/>
    <row r="339" ht="14.1" customHeight="1" x14ac:dyDescent="0.25"/>
    <row r="340" ht="14.1" customHeight="1" x14ac:dyDescent="0.25"/>
    <row r="341" ht="14.1" customHeight="1" x14ac:dyDescent="0.25"/>
    <row r="342" ht="14.1" customHeight="1" x14ac:dyDescent="0.25"/>
    <row r="343" ht="14.1" customHeight="1" x14ac:dyDescent="0.25"/>
    <row r="344" ht="14.1" customHeight="1" x14ac:dyDescent="0.25"/>
    <row r="345" ht="14.1" customHeight="1" x14ac:dyDescent="0.25"/>
    <row r="346" ht="14.1" customHeight="1" x14ac:dyDescent="0.25"/>
    <row r="347" ht="14.1" customHeight="1" x14ac:dyDescent="0.25"/>
    <row r="348" ht="14.1" customHeight="1" x14ac:dyDescent="0.25"/>
    <row r="349" ht="14.1" customHeight="1" x14ac:dyDescent="0.25"/>
    <row r="350" ht="14.1" customHeight="1" x14ac:dyDescent="0.25"/>
    <row r="351" ht="14.1" customHeight="1" x14ac:dyDescent="0.25"/>
    <row r="352" ht="14.1" customHeight="1" x14ac:dyDescent="0.25"/>
    <row r="353" ht="14.1" customHeight="1" x14ac:dyDescent="0.25"/>
    <row r="354" ht="14.1" customHeight="1" x14ac:dyDescent="0.25"/>
    <row r="355" ht="14.1" customHeight="1" x14ac:dyDescent="0.25"/>
    <row r="356" ht="14.1" customHeight="1" x14ac:dyDescent="0.25"/>
    <row r="357" ht="14.1" customHeight="1" x14ac:dyDescent="0.25"/>
    <row r="358" ht="14.1" customHeight="1" x14ac:dyDescent="0.25"/>
    <row r="359" ht="14.1" customHeight="1" x14ac:dyDescent="0.25"/>
    <row r="360" ht="14.1" customHeight="1" x14ac:dyDescent="0.25"/>
    <row r="361" ht="14.1" customHeight="1" x14ac:dyDescent="0.25"/>
    <row r="362" ht="14.1" customHeight="1" x14ac:dyDescent="0.25"/>
    <row r="363" ht="14.1" customHeight="1" x14ac:dyDescent="0.25"/>
    <row r="364" ht="14.1" customHeight="1" x14ac:dyDescent="0.25"/>
    <row r="365" ht="14.1" customHeight="1" x14ac:dyDescent="0.25"/>
  </sheetData>
  <sheetProtection algorithmName="SHA-512" hashValue="Z0ffmw4JXBDqQQJ++RpqcHRvYfeIbHle74EQP7Cb751PSEm03Ct/rI1ibmXTkLbnoYJk6f4eIBXGH5APqNPKiA==" saltValue="sKOeCOx/XlMQPqIeQL1NKQ==" spinCount="100000" sheet="1" objects="1" scenarios="1"/>
  <protectedRanges>
    <protectedRange sqref="G117 G112 G113 G114 H112 H113 H114" name="Bereich2"/>
    <protectedRange sqref="E72:H72" name="Bereich1"/>
  </protectedRanges>
  <mergeCells count="30">
    <mergeCell ref="B144:H144"/>
    <mergeCell ref="A194:I194"/>
    <mergeCell ref="D89:F89"/>
    <mergeCell ref="B92:H92"/>
    <mergeCell ref="B110:H110"/>
    <mergeCell ref="B125:H125"/>
    <mergeCell ref="B128:H128"/>
    <mergeCell ref="G174:H174"/>
    <mergeCell ref="C169:H169"/>
    <mergeCell ref="C170:I170"/>
    <mergeCell ref="B176:I176"/>
    <mergeCell ref="D57:G57"/>
    <mergeCell ref="D58:E58"/>
    <mergeCell ref="B83:H84"/>
    <mergeCell ref="D87:F87"/>
    <mergeCell ref="D88:F88"/>
    <mergeCell ref="D52:G52"/>
    <mergeCell ref="D53:G53"/>
    <mergeCell ref="D54:G54"/>
    <mergeCell ref="D55:G55"/>
    <mergeCell ref="D56:G56"/>
    <mergeCell ref="D13:G13"/>
    <mergeCell ref="B16:H16"/>
    <mergeCell ref="B35:H36"/>
    <mergeCell ref="B38:I38"/>
    <mergeCell ref="D8:G8"/>
    <mergeCell ref="D9:G9"/>
    <mergeCell ref="D10:G10"/>
    <mergeCell ref="D11:G11"/>
    <mergeCell ref="D12:G12"/>
  </mergeCells>
  <dataValidations count="2">
    <dataValidation type="textLength" showInputMessage="1" showErrorMessage="1" sqref="D87:F87" xr:uid="{00000000-0002-0000-0000-000000000000}">
      <formula1>10</formula1>
      <formula2>50</formula2>
    </dataValidation>
    <dataValidation type="list" allowBlank="1" showInputMessage="1" showErrorMessage="1" sqref="D10:G10" xr:uid="{00000000-0002-0000-0000-000001000000}">
      <formula1>"Mädchen,Knabe"</formula1>
      <formula2>0</formula2>
    </dataValidation>
  </dataValidations>
  <pageMargins left="0.70866141732283472" right="0.51181102362204722" top="0.39370078740157483" bottom="0.59055118110236227" header="0.51181102362204722" footer="0.51181102362204722"/>
  <pageSetup paperSize="9" firstPageNumber="0" orientation="portrait" horizontalDpi="300" verticalDpi="300" r:id="rId1"/>
  <rowBreaks count="3" manualBreakCount="3">
    <brk id="46" max="16383" man="1"/>
    <brk id="96" max="16383" man="1"/>
    <brk id="144" max="16383" man="1"/>
  </rowBreaks>
  <ignoredErrors>
    <ignoredError sqref="G7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Auswahlfelder!$A$4:$A$11</xm:f>
          </x14:formula1>
          <x14:formula2>
            <xm:f>0</xm:f>
          </x14:formula2>
          <xm:sqref>H61</xm:sqref>
        </x14:dataValidation>
        <x14:dataValidation type="list" allowBlank="1" showInputMessage="1" showErrorMessage="1" xr:uid="{00000000-0002-0000-0000-000003000000}">
          <x14:formula1>
            <xm:f>Auswahlfelder!$A$16:$A$17</xm:f>
          </x14:formula1>
          <x14:formula2>
            <xm:f>0</xm:f>
          </x14:formula2>
          <xm:sqref>H62 H102 H104</xm:sqref>
        </x14:dataValidation>
        <x14:dataValidation type="list" allowBlank="1" showInputMessage="1" showErrorMessage="1" xr:uid="{00000000-0002-0000-0000-000004000000}">
          <x14:formula1>
            <xm:f>Auswahlfelder!$A$4:$A$9</xm:f>
          </x14:formula1>
          <x14:formula2>
            <xm:f>0</xm:f>
          </x14:formula2>
          <xm:sqref>H63</xm:sqref>
        </x14:dataValidation>
        <x14:dataValidation type="list" allowBlank="1" showInputMessage="1" showErrorMessage="1" xr:uid="{00000000-0002-0000-0000-000005000000}">
          <x14:formula1>
            <xm:f>Auswahlfelder!$A$26:$A$27</xm:f>
          </x14:formula1>
          <x14:formula2>
            <xm:f>0</xm:f>
          </x14:formula2>
          <xm:sqref>H107</xm:sqref>
        </x14:dataValidation>
        <x14:dataValidation type="list" allowBlank="1" showInputMessage="1" showErrorMessage="1" xr:uid="{00000000-0002-0000-0000-000006000000}">
          <x14:formula1>
            <xm:f>Auswahlfelder!$C$4:$C$24</xm:f>
          </x14:formula1>
          <x14:formula2>
            <xm:f>0</xm:f>
          </x14:formula2>
          <xm:sqref>G65:H65</xm:sqref>
        </x14:dataValidation>
        <x14:dataValidation type="list" allowBlank="1" showInputMessage="1" showErrorMessage="1" xr:uid="{00000000-0002-0000-0000-000007000000}">
          <x14:formula1>
            <xm:f>Auswahlfelder!$E$4:$E$11</xm:f>
          </x14:formula1>
          <x14:formula2>
            <xm:f>0</xm:f>
          </x14:formula2>
          <xm:sqref>D58:E58</xm:sqref>
        </x14:dataValidation>
        <x14:dataValidation type="list" allowBlank="1" showInputMessage="1" showErrorMessage="1" xr:uid="{00000000-0002-0000-0000-000008000000}">
          <x14:formula1>
            <xm:f>Auswahlfelder!$G$30:$G$31</xm:f>
          </x14:formula1>
          <x14:formula2>
            <xm:f>0</xm:f>
          </x14:formula2>
          <xm:sqref>D19:G23 D180:D181 B80 D31 E27:H32 D27:D28 D184</xm:sqref>
        </x14:dataValidation>
        <x14:dataValidation type="list" showInputMessage="1" showErrorMessage="1" error="Bitte Bestimmungen zur Betreuungsvereinbarung zur Kenntnis nehmen" xr:uid="{00000000-0002-0000-0000-000009000000}">
          <x14:formula1>
            <xm:f>Auswahlfelder!$G$30:$G$30</xm:f>
          </x14:formula1>
          <x14:formula2>
            <xm:f>0</xm:f>
          </x14:formula2>
          <xm:sqref>A38:A39 A92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zoomScale="130" zoomScaleNormal="130" workbookViewId="0">
      <selection activeCell="Q19" sqref="Q19"/>
    </sheetView>
  </sheetViews>
  <sheetFormatPr baseColWidth="10" defaultColWidth="10.6640625" defaultRowHeight="13.2" x14ac:dyDescent="0.25"/>
  <cols>
    <col min="3" max="3" width="15.33203125" customWidth="1"/>
  </cols>
  <sheetData>
    <row r="1" spans="1:8" x14ac:dyDescent="0.25">
      <c r="A1" t="s">
        <v>121</v>
      </c>
    </row>
    <row r="3" spans="1:8" x14ac:dyDescent="0.25">
      <c r="A3" s="9" t="s">
        <v>122</v>
      </c>
      <c r="C3" s="9" t="s">
        <v>123</v>
      </c>
      <c r="E3" s="9" t="s">
        <v>36</v>
      </c>
      <c r="H3" s="9" t="s">
        <v>4</v>
      </c>
    </row>
    <row r="4" spans="1:8" x14ac:dyDescent="0.25">
      <c r="A4">
        <v>0</v>
      </c>
      <c r="C4" s="64">
        <v>0</v>
      </c>
      <c r="E4" t="s">
        <v>124</v>
      </c>
      <c r="H4" t="s">
        <v>125</v>
      </c>
    </row>
    <row r="5" spans="1:8" x14ac:dyDescent="0.25">
      <c r="A5">
        <v>1</v>
      </c>
      <c r="C5" s="64">
        <v>0.05</v>
      </c>
      <c r="E5" t="s">
        <v>126</v>
      </c>
      <c r="H5" t="s">
        <v>127</v>
      </c>
    </row>
    <row r="6" spans="1:8" x14ac:dyDescent="0.25">
      <c r="A6">
        <v>2</v>
      </c>
      <c r="C6" s="64">
        <v>0.1</v>
      </c>
      <c r="E6" t="s">
        <v>128</v>
      </c>
    </row>
    <row r="7" spans="1:8" x14ac:dyDescent="0.25">
      <c r="A7">
        <v>3</v>
      </c>
      <c r="C7" s="64">
        <v>0.15</v>
      </c>
      <c r="E7" t="s">
        <v>129</v>
      </c>
    </row>
    <row r="8" spans="1:8" x14ac:dyDescent="0.25">
      <c r="A8">
        <v>4</v>
      </c>
      <c r="C8" s="64">
        <v>0.2</v>
      </c>
      <c r="E8" t="s">
        <v>130</v>
      </c>
    </row>
    <row r="9" spans="1:8" x14ac:dyDescent="0.25">
      <c r="A9">
        <v>5</v>
      </c>
      <c r="C9" s="64">
        <v>0.25</v>
      </c>
      <c r="E9" t="s">
        <v>131</v>
      </c>
    </row>
    <row r="10" spans="1:8" x14ac:dyDescent="0.25">
      <c r="A10">
        <v>6</v>
      </c>
      <c r="C10" s="64">
        <v>0.3</v>
      </c>
      <c r="E10" t="s">
        <v>132</v>
      </c>
    </row>
    <row r="11" spans="1:8" x14ac:dyDescent="0.25">
      <c r="A11">
        <v>7</v>
      </c>
      <c r="C11" s="64">
        <v>0.35</v>
      </c>
      <c r="E11" t="s">
        <v>133</v>
      </c>
    </row>
    <row r="12" spans="1:8" x14ac:dyDescent="0.25">
      <c r="C12" s="64">
        <v>0.4</v>
      </c>
    </row>
    <row r="13" spans="1:8" x14ac:dyDescent="0.25">
      <c r="C13" s="64">
        <v>0.45</v>
      </c>
    </row>
    <row r="14" spans="1:8" x14ac:dyDescent="0.25">
      <c r="C14" s="64">
        <v>0.5</v>
      </c>
    </row>
    <row r="15" spans="1:8" x14ac:dyDescent="0.25">
      <c r="A15" s="9" t="s">
        <v>134</v>
      </c>
      <c r="C15" s="64">
        <v>0.55000000000000004</v>
      </c>
    </row>
    <row r="16" spans="1:8" x14ac:dyDescent="0.25">
      <c r="A16" t="s">
        <v>135</v>
      </c>
      <c r="C16" s="64">
        <v>0.6</v>
      </c>
    </row>
    <row r="17" spans="1:7" x14ac:dyDescent="0.25">
      <c r="A17" t="s">
        <v>136</v>
      </c>
      <c r="C17" s="64">
        <v>0.65</v>
      </c>
    </row>
    <row r="18" spans="1:7" x14ac:dyDescent="0.25">
      <c r="C18" s="64">
        <v>0.7</v>
      </c>
    </row>
    <row r="19" spans="1:7" x14ac:dyDescent="0.25">
      <c r="C19" s="64">
        <v>0.75</v>
      </c>
    </row>
    <row r="20" spans="1:7" x14ac:dyDescent="0.25">
      <c r="C20" s="64">
        <v>0.8</v>
      </c>
    </row>
    <row r="21" spans="1:7" x14ac:dyDescent="0.25">
      <c r="C21" s="64">
        <v>0.85</v>
      </c>
    </row>
    <row r="22" spans="1:7" x14ac:dyDescent="0.25">
      <c r="C22" s="64">
        <v>0.9</v>
      </c>
    </row>
    <row r="23" spans="1:7" x14ac:dyDescent="0.25">
      <c r="C23" s="64">
        <v>0.95</v>
      </c>
    </row>
    <row r="24" spans="1:7" x14ac:dyDescent="0.25">
      <c r="C24" s="64">
        <v>1</v>
      </c>
    </row>
    <row r="25" spans="1:7" x14ac:dyDescent="0.25">
      <c r="A25" s="9" t="s">
        <v>137</v>
      </c>
    </row>
    <row r="26" spans="1:7" x14ac:dyDescent="0.25">
      <c r="A26" t="s">
        <v>138</v>
      </c>
    </row>
    <row r="27" spans="1:7" x14ac:dyDescent="0.25">
      <c r="A27" t="s">
        <v>139</v>
      </c>
    </row>
    <row r="29" spans="1:7" x14ac:dyDescent="0.25">
      <c r="A29" s="9" t="s">
        <v>47</v>
      </c>
      <c r="D29" t="s">
        <v>140</v>
      </c>
      <c r="G29" t="s">
        <v>141</v>
      </c>
    </row>
    <row r="30" spans="1:7" x14ac:dyDescent="0.25">
      <c r="A30" s="65">
        <v>1</v>
      </c>
      <c r="D30">
        <v>0</v>
      </c>
      <c r="G30" t="s">
        <v>142</v>
      </c>
    </row>
    <row r="31" spans="1:7" x14ac:dyDescent="0.25">
      <c r="A31" s="65">
        <v>1.5</v>
      </c>
      <c r="D31">
        <v>1</v>
      </c>
    </row>
    <row r="32" spans="1:7" x14ac:dyDescent="0.25">
      <c r="A32" s="65">
        <v>2</v>
      </c>
      <c r="D32">
        <v>2</v>
      </c>
    </row>
    <row r="33" spans="1:4" x14ac:dyDescent="0.25">
      <c r="A33" s="65">
        <v>2.5</v>
      </c>
      <c r="D33">
        <v>3</v>
      </c>
    </row>
    <row r="34" spans="1:4" x14ac:dyDescent="0.25">
      <c r="A34" s="65">
        <v>3</v>
      </c>
      <c r="D34">
        <v>4</v>
      </c>
    </row>
    <row r="35" spans="1:4" x14ac:dyDescent="0.25">
      <c r="A35" s="65">
        <v>3.5</v>
      </c>
      <c r="D35">
        <v>5</v>
      </c>
    </row>
    <row r="36" spans="1:4" x14ac:dyDescent="0.25">
      <c r="A36" s="65">
        <v>4</v>
      </c>
      <c r="D36">
        <v>6</v>
      </c>
    </row>
    <row r="37" spans="1:4" x14ac:dyDescent="0.25">
      <c r="A37" s="65">
        <v>4.5</v>
      </c>
      <c r="D37">
        <v>7</v>
      </c>
    </row>
    <row r="38" spans="1:4" x14ac:dyDescent="0.25">
      <c r="A38" s="65">
        <v>5</v>
      </c>
      <c r="D38">
        <v>8</v>
      </c>
    </row>
    <row r="39" spans="1:4" x14ac:dyDescent="0.25">
      <c r="D39">
        <v>9</v>
      </c>
    </row>
    <row r="40" spans="1:4" x14ac:dyDescent="0.25">
      <c r="D40">
        <v>10</v>
      </c>
    </row>
    <row r="41" spans="1:4" x14ac:dyDescent="0.25">
      <c r="D41">
        <v>11</v>
      </c>
    </row>
    <row r="42" spans="1:4" x14ac:dyDescent="0.25">
      <c r="D42">
        <v>12</v>
      </c>
    </row>
    <row r="43" spans="1:4" x14ac:dyDescent="0.25">
      <c r="D43">
        <v>13</v>
      </c>
    </row>
    <row r="44" spans="1:4" x14ac:dyDescent="0.25">
      <c r="D44">
        <v>14</v>
      </c>
    </row>
    <row r="45" spans="1:4" x14ac:dyDescent="0.25">
      <c r="D45">
        <v>15</v>
      </c>
    </row>
  </sheetData>
  <sheetProtection sheet="1" objects="1" scenarios="1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190"/>
  <sheetViews>
    <sheetView topLeftCell="A49" zoomScale="130" zoomScaleNormal="130" workbookViewId="0">
      <selection activeCell="D187" sqref="D187"/>
    </sheetView>
  </sheetViews>
  <sheetFormatPr baseColWidth="10" defaultColWidth="11.44140625" defaultRowHeight="14.4" x14ac:dyDescent="0.3"/>
  <cols>
    <col min="1" max="1" width="11.44140625" style="66"/>
    <col min="2" max="2" width="12.6640625" style="66" customWidth="1"/>
    <col min="3" max="3" width="13.88671875" style="66" customWidth="1"/>
    <col min="4" max="4" width="15.33203125" style="67" customWidth="1"/>
    <col min="5" max="5" width="9.44140625" style="66" customWidth="1"/>
    <col min="6" max="6" width="11.44140625" style="66"/>
    <col min="7" max="7" width="12.6640625" style="66" customWidth="1"/>
    <col min="8" max="8" width="13.88671875" style="66" customWidth="1"/>
    <col min="9" max="9" width="15.33203125" style="67" customWidth="1"/>
    <col min="10" max="10" width="9.44140625" style="66" customWidth="1"/>
    <col min="11" max="11" width="11.44140625" style="66"/>
    <col min="12" max="12" width="12.6640625" style="66" customWidth="1"/>
    <col min="13" max="13" width="13.88671875" style="66" customWidth="1"/>
    <col min="14" max="14" width="15.33203125" style="67" customWidth="1"/>
    <col min="15" max="15" width="9.44140625" style="66" customWidth="1"/>
    <col min="16" max="16" width="11.44140625" style="66"/>
    <col min="17" max="17" width="12.6640625" style="66" customWidth="1"/>
    <col min="18" max="18" width="13.88671875" style="66" customWidth="1"/>
    <col min="19" max="19" width="15.33203125" style="67" customWidth="1"/>
    <col min="20" max="20" width="9.44140625" style="66" customWidth="1"/>
    <col min="21" max="21" width="11.44140625" style="66"/>
    <col min="22" max="22" width="12.6640625" style="66" customWidth="1"/>
    <col min="23" max="23" width="13.88671875" style="66" customWidth="1"/>
    <col min="24" max="24" width="15.33203125" style="67" customWidth="1"/>
    <col min="25" max="25" width="9.44140625" style="66" customWidth="1"/>
    <col min="26" max="1024" width="11.44140625" style="66"/>
  </cols>
  <sheetData>
    <row r="1" spans="1:25" ht="15.6" x14ac:dyDescent="0.3">
      <c r="B1" s="68" t="s">
        <v>143</v>
      </c>
      <c r="G1" s="68" t="s">
        <v>143</v>
      </c>
      <c r="L1" s="68" t="s">
        <v>143</v>
      </c>
      <c r="Q1" s="68" t="s">
        <v>143</v>
      </c>
      <c r="V1" s="68" t="s">
        <v>143</v>
      </c>
    </row>
    <row r="2" spans="1:25" ht="15.6" x14ac:dyDescent="0.3">
      <c r="B2" s="69"/>
      <c r="G2" s="69"/>
      <c r="L2" s="69"/>
      <c r="Q2" s="69"/>
      <c r="V2" s="69"/>
    </row>
    <row r="3" spans="1:25" x14ac:dyDescent="0.3">
      <c r="C3" s="70" t="s">
        <v>11</v>
      </c>
      <c r="H3" s="70" t="s">
        <v>12</v>
      </c>
      <c r="I3" s="67" t="s">
        <v>144</v>
      </c>
      <c r="M3" s="70" t="s">
        <v>13</v>
      </c>
      <c r="N3" s="67" t="s">
        <v>145</v>
      </c>
      <c r="R3" s="70" t="s">
        <v>14</v>
      </c>
      <c r="S3" s="67" t="s">
        <v>146</v>
      </c>
      <c r="W3" s="70" t="s">
        <v>147</v>
      </c>
      <c r="X3" s="67" t="s">
        <v>148</v>
      </c>
    </row>
    <row r="4" spans="1:25" ht="43.2" x14ac:dyDescent="0.3">
      <c r="A4" s="66" t="s">
        <v>11</v>
      </c>
      <c r="B4" s="71" t="s">
        <v>149</v>
      </c>
      <c r="C4" s="71" t="s">
        <v>150</v>
      </c>
      <c r="D4" s="72" t="s">
        <v>151</v>
      </c>
      <c r="E4" s="73" t="s">
        <v>152</v>
      </c>
      <c r="F4" s="66" t="s">
        <v>12</v>
      </c>
      <c r="G4" s="71" t="s">
        <v>149</v>
      </c>
      <c r="H4" s="71" t="s">
        <v>150</v>
      </c>
      <c r="I4" s="72" t="s">
        <v>151</v>
      </c>
      <c r="J4" s="73" t="s">
        <v>152</v>
      </c>
      <c r="K4" s="66" t="s">
        <v>13</v>
      </c>
      <c r="L4" s="71" t="s">
        <v>149</v>
      </c>
      <c r="M4" s="71" t="s">
        <v>150</v>
      </c>
      <c r="N4" s="72" t="s">
        <v>151</v>
      </c>
      <c r="O4" s="73" t="s">
        <v>152</v>
      </c>
      <c r="P4" s="66" t="s">
        <v>14</v>
      </c>
      <c r="Q4" s="71" t="s">
        <v>149</v>
      </c>
      <c r="R4" s="71" t="s">
        <v>150</v>
      </c>
      <c r="S4" s="72" t="s">
        <v>151</v>
      </c>
      <c r="T4" s="73" t="s">
        <v>152</v>
      </c>
      <c r="U4" s="66" t="s">
        <v>147</v>
      </c>
      <c r="V4" s="71" t="s">
        <v>149</v>
      </c>
      <c r="W4" s="71" t="s">
        <v>153</v>
      </c>
      <c r="X4" s="72" t="s">
        <v>151</v>
      </c>
      <c r="Y4" s="73" t="s">
        <v>154</v>
      </c>
    </row>
    <row r="5" spans="1:25" x14ac:dyDescent="0.3">
      <c r="B5" s="66">
        <v>45000</v>
      </c>
      <c r="C5" s="74">
        <f>9*36</f>
        <v>324</v>
      </c>
      <c r="E5" s="74">
        <f>26*36</f>
        <v>936</v>
      </c>
      <c r="G5" s="66">
        <v>45000</v>
      </c>
      <c r="H5" s="74">
        <f>13.5*36</f>
        <v>486</v>
      </c>
      <c r="J5" s="74">
        <f>49*36</f>
        <v>1764</v>
      </c>
      <c r="L5" s="66">
        <v>45000</v>
      </c>
      <c r="M5" s="74">
        <f>4.5*36</f>
        <v>162</v>
      </c>
      <c r="O5" s="74">
        <f>17*36</f>
        <v>612</v>
      </c>
      <c r="Q5" s="66">
        <v>45000</v>
      </c>
      <c r="R5" s="74">
        <f>9*36</f>
        <v>324</v>
      </c>
      <c r="T5" s="74">
        <f>33*36</f>
        <v>1188</v>
      </c>
      <c r="V5" s="66">
        <v>45000</v>
      </c>
      <c r="W5" s="74">
        <v>35</v>
      </c>
      <c r="Y5" s="74">
        <v>130</v>
      </c>
    </row>
    <row r="6" spans="1:25" s="79" customFormat="1" ht="27.75" customHeight="1" x14ac:dyDescent="0.3">
      <c r="A6" s="75" t="e">
        <f>IF(Selbstdeklaration!$C$119&lt;B7,E7,0)</f>
        <v>#NUM!</v>
      </c>
      <c r="B6" s="76"/>
      <c r="C6" s="77">
        <f>+C5/36</f>
        <v>9</v>
      </c>
      <c r="D6" s="78"/>
      <c r="F6" s="75" t="e">
        <f>IF(Selbstdeklaration!$C$119&lt;G7,J7,0)</f>
        <v>#NUM!</v>
      </c>
      <c r="G6" s="76"/>
      <c r="H6" s="77">
        <f>+H5/36</f>
        <v>13.5</v>
      </c>
      <c r="I6" s="78"/>
      <c r="K6" s="75" t="e">
        <f>IF(Selbstdeklaration!$C$119&lt;L7,O7,0)</f>
        <v>#NUM!</v>
      </c>
      <c r="L6" s="76"/>
      <c r="M6" s="77">
        <f>+M5/36</f>
        <v>4.5</v>
      </c>
      <c r="N6" s="78"/>
      <c r="P6" s="75" t="e">
        <f>IF(Selbstdeklaration!$C$119&lt;Q7,T7,0)</f>
        <v>#NUM!</v>
      </c>
      <c r="Q6" s="76"/>
      <c r="R6" s="77">
        <f>+R5/36</f>
        <v>9</v>
      </c>
      <c r="S6" s="78"/>
      <c r="U6" s="75" t="e">
        <f>IF(Selbstdeklaration!$C$119&lt;V7,W7,0)</f>
        <v>#NUM!</v>
      </c>
      <c r="V6" s="76"/>
      <c r="W6" s="77">
        <v>35</v>
      </c>
      <c r="X6" s="78"/>
    </row>
    <row r="7" spans="1:25" x14ac:dyDescent="0.3">
      <c r="A7" s="75" t="e">
        <f>IF(Selbstdeklaration!$C$119=B7,E7,0)</f>
        <v>#NUM!</v>
      </c>
      <c r="B7" s="80">
        <v>45000</v>
      </c>
      <c r="C7" s="81">
        <f>+C5</f>
        <v>324</v>
      </c>
      <c r="D7" s="82">
        <f>+C7/B7</f>
        <v>7.1999999999999998E-3</v>
      </c>
      <c r="E7" s="83">
        <f t="shared" ref="E7:E38" si="0">+($E$5-C7)/11</f>
        <v>55.636363636363633</v>
      </c>
      <c r="F7" s="75" t="e">
        <f>IF(Selbstdeklaration!$C$119=G7,J7,0)</f>
        <v>#NUM!</v>
      </c>
      <c r="G7" s="80">
        <v>45000</v>
      </c>
      <c r="H7" s="81">
        <f>+H5</f>
        <v>486</v>
      </c>
      <c r="I7" s="82">
        <f>+H7/G7</f>
        <v>1.0800000000000001E-2</v>
      </c>
      <c r="J7" s="83">
        <f t="shared" ref="J7:J38" si="1">+($J$5-H7)/11</f>
        <v>116.18181818181819</v>
      </c>
      <c r="K7" s="75" t="e">
        <f>IF(Selbstdeklaration!$C$119=L7,O7,0)</f>
        <v>#NUM!</v>
      </c>
      <c r="L7" s="80">
        <v>45000</v>
      </c>
      <c r="M7" s="81">
        <f>+M5</f>
        <v>162</v>
      </c>
      <c r="N7" s="82">
        <f>+M7/L7</f>
        <v>3.5999999999999999E-3</v>
      </c>
      <c r="O7" s="83">
        <f t="shared" ref="O7:O38" si="2">+($O$5-M7)/11</f>
        <v>40.909090909090907</v>
      </c>
      <c r="P7" s="75" t="e">
        <f>IF(Selbstdeklaration!$C$119=Q7,T7,0)</f>
        <v>#NUM!</v>
      </c>
      <c r="Q7" s="80">
        <v>45000</v>
      </c>
      <c r="R7" s="81">
        <f>+R5</f>
        <v>324</v>
      </c>
      <c r="S7" s="82">
        <f>+R7/Q7</f>
        <v>7.1999999999999998E-3</v>
      </c>
      <c r="T7" s="83">
        <f t="shared" ref="T7:T38" si="3">+($T$5-R7)/11</f>
        <v>78.545454545454547</v>
      </c>
      <c r="U7" s="75" t="e">
        <f>IF(Selbstdeklaration!$C$119=V7,W7,0)</f>
        <v>#NUM!</v>
      </c>
      <c r="V7" s="80">
        <v>45000</v>
      </c>
      <c r="W7" s="81">
        <f>+W5</f>
        <v>35</v>
      </c>
      <c r="X7" s="82">
        <f>+W7/V7</f>
        <v>7.7777777777777773E-4</v>
      </c>
      <c r="Y7" s="83">
        <f t="shared" ref="Y7:Y38" si="4">+($Y$5-W7)</f>
        <v>95</v>
      </c>
    </row>
    <row r="8" spans="1:25" x14ac:dyDescent="0.3">
      <c r="A8" s="75" t="e">
        <f>IF(Selbstdeklaration!$C$119=B8,E8,0)</f>
        <v>#NUM!</v>
      </c>
      <c r="B8" s="66">
        <v>45500</v>
      </c>
      <c r="C8" s="83">
        <f t="shared" ref="C8:C39" si="5">+B8*D8</f>
        <v>327.53259259259255</v>
      </c>
      <c r="D8" s="82">
        <f t="shared" ref="D8:D39" si="6">D7+($D$187-$D$7)/90000*500</f>
        <v>7.1985185185185182E-3</v>
      </c>
      <c r="E8" s="83">
        <f t="shared" si="0"/>
        <v>55.315218855218859</v>
      </c>
      <c r="F8" s="75" t="e">
        <f>IF(Selbstdeklaration!$C$119=G8,J8,0)</f>
        <v>#NUM!</v>
      </c>
      <c r="G8" s="66">
        <v>45500</v>
      </c>
      <c r="H8" s="83">
        <f t="shared" ref="H8:H39" si="7">+G8*I8</f>
        <v>491.97296296296298</v>
      </c>
      <c r="I8" s="82">
        <f t="shared" ref="I8:I39" si="8">I7+($I$187-$I$7)/90000*500</f>
        <v>1.0812592592592592E-2</v>
      </c>
      <c r="J8" s="83">
        <f t="shared" si="1"/>
        <v>115.63882154882154</v>
      </c>
      <c r="K8" s="75" t="e">
        <f>IF(Selbstdeklaration!$C$119=L8,O8,0)</f>
        <v>#NUM!</v>
      </c>
      <c r="L8" s="66">
        <v>45500</v>
      </c>
      <c r="M8" s="83">
        <f t="shared" ref="M8:M39" si="9">+L8*N8</f>
        <v>164.03592592592594</v>
      </c>
      <c r="N8" s="82">
        <f t="shared" ref="N8:N39" si="10">N7+($N$187-$N$7)/90000*500</f>
        <v>3.6051851851851852E-3</v>
      </c>
      <c r="O8" s="83">
        <f t="shared" si="2"/>
        <v>40.724006734006736</v>
      </c>
      <c r="P8" s="75" t="e">
        <f>IF(Selbstdeklaration!$C$119=Q8,T8,0)</f>
        <v>#NUM!</v>
      </c>
      <c r="Q8" s="66">
        <v>45500</v>
      </c>
      <c r="R8" s="83">
        <f t="shared" ref="R8:R39" si="11">+Q8*S8</f>
        <v>328.00444444444446</v>
      </c>
      <c r="S8" s="82">
        <f t="shared" ref="S8:S39" si="12">S7+($S$187-$S$7)/90000*500</f>
        <v>7.2088888888888888E-3</v>
      </c>
      <c r="T8" s="83">
        <f t="shared" si="3"/>
        <v>78.181414141414137</v>
      </c>
      <c r="U8" s="75" t="e">
        <f>IF(Selbstdeklaration!$C$119=V8,W8,0)</f>
        <v>#NUM!</v>
      </c>
      <c r="V8" s="66">
        <v>45500</v>
      </c>
      <c r="W8" s="83">
        <f t="shared" ref="W8:W39" si="13">+V8*X8</f>
        <v>35.435699588477362</v>
      </c>
      <c r="X8" s="82">
        <f t="shared" ref="X8:X39" si="14">X7+($X$187-$X$7)/90000*500</f>
        <v>7.7880658436213989E-4</v>
      </c>
      <c r="Y8" s="83">
        <f t="shared" si="4"/>
        <v>94.564300411522638</v>
      </c>
    </row>
    <row r="9" spans="1:25" x14ac:dyDescent="0.3">
      <c r="A9" s="75" t="e">
        <f>IF(Selbstdeklaration!$C$119=B9,E9,0)</f>
        <v>#NUM!</v>
      </c>
      <c r="B9" s="66">
        <v>46000</v>
      </c>
      <c r="C9" s="83">
        <f t="shared" si="5"/>
        <v>331.06370370370365</v>
      </c>
      <c r="D9" s="82">
        <f t="shared" si="6"/>
        <v>7.1970370370370365E-3</v>
      </c>
      <c r="E9" s="83">
        <f t="shared" si="0"/>
        <v>54.994208754208763</v>
      </c>
      <c r="F9" s="75" t="e">
        <f>IF(Selbstdeklaration!$C$119=G9,J9,0)</f>
        <v>#NUM!</v>
      </c>
      <c r="G9" s="66">
        <v>46000</v>
      </c>
      <c r="H9" s="83">
        <f t="shared" si="7"/>
        <v>497.95851851851847</v>
      </c>
      <c r="I9" s="82">
        <f t="shared" si="8"/>
        <v>1.0825185185185184E-2</v>
      </c>
      <c r="J9" s="83">
        <f t="shared" si="1"/>
        <v>115.09468013468013</v>
      </c>
      <c r="K9" s="75" t="e">
        <f>IF(Selbstdeklaration!$C$119=L9,O9,0)</f>
        <v>#NUM!</v>
      </c>
      <c r="L9" s="66">
        <v>46000</v>
      </c>
      <c r="M9" s="83">
        <f t="shared" si="9"/>
        <v>166.07703703703706</v>
      </c>
      <c r="N9" s="82">
        <f t="shared" si="10"/>
        <v>3.6103703703703706E-3</v>
      </c>
      <c r="O9" s="83">
        <f t="shared" si="2"/>
        <v>40.538451178451176</v>
      </c>
      <c r="P9" s="75" t="e">
        <f>IF(Selbstdeklaration!$C$119=Q9,T9,0)</f>
        <v>#NUM!</v>
      </c>
      <c r="Q9" s="66">
        <v>46000</v>
      </c>
      <c r="R9" s="83">
        <f t="shared" si="11"/>
        <v>332.01777777777778</v>
      </c>
      <c r="S9" s="82">
        <f t="shared" si="12"/>
        <v>7.2177777777777778E-3</v>
      </c>
      <c r="T9" s="83">
        <f t="shared" si="3"/>
        <v>77.816565656565658</v>
      </c>
      <c r="U9" s="75" t="e">
        <f>IF(Selbstdeklaration!$C$119=V9,W9,0)</f>
        <v>#NUM!</v>
      </c>
      <c r="V9" s="66">
        <v>46000</v>
      </c>
      <c r="W9" s="83">
        <f t="shared" si="13"/>
        <v>35.872427983539097</v>
      </c>
      <c r="X9" s="82">
        <f t="shared" si="14"/>
        <v>7.7983539094650205E-4</v>
      </c>
      <c r="Y9" s="83">
        <f t="shared" si="4"/>
        <v>94.127572016460903</v>
      </c>
    </row>
    <row r="10" spans="1:25" x14ac:dyDescent="0.3">
      <c r="A10" s="75" t="e">
        <f>IF(Selbstdeklaration!$C$119=B10,E10,0)</f>
        <v>#NUM!</v>
      </c>
      <c r="B10" s="66">
        <v>46500</v>
      </c>
      <c r="C10" s="83">
        <f t="shared" si="5"/>
        <v>334.59333333333331</v>
      </c>
      <c r="D10" s="82">
        <f t="shared" si="6"/>
        <v>7.1955555555555549E-3</v>
      </c>
      <c r="E10" s="83">
        <f t="shared" si="0"/>
        <v>54.673333333333339</v>
      </c>
      <c r="F10" s="75" t="e">
        <f>IF(Selbstdeklaration!$C$119=G10,J10,0)</f>
        <v>#NUM!</v>
      </c>
      <c r="G10" s="66">
        <v>46500</v>
      </c>
      <c r="H10" s="83">
        <f t="shared" si="7"/>
        <v>503.95666666666659</v>
      </c>
      <c r="I10" s="82">
        <f t="shared" si="8"/>
        <v>1.0837777777777776E-2</v>
      </c>
      <c r="J10" s="83">
        <f t="shared" si="1"/>
        <v>114.54939393939395</v>
      </c>
      <c r="K10" s="75" t="e">
        <f>IF(Selbstdeklaration!$C$119=L10,O10,0)</f>
        <v>#NUM!</v>
      </c>
      <c r="L10" s="66">
        <v>46500</v>
      </c>
      <c r="M10" s="83">
        <f t="shared" si="9"/>
        <v>168.12333333333333</v>
      </c>
      <c r="N10" s="82">
        <f t="shared" si="10"/>
        <v>3.6155555555555559E-3</v>
      </c>
      <c r="O10" s="83">
        <f t="shared" si="2"/>
        <v>40.352424242424242</v>
      </c>
      <c r="P10" s="75" t="e">
        <f>IF(Selbstdeklaration!$C$119=Q10,T10,0)</f>
        <v>#NUM!</v>
      </c>
      <c r="Q10" s="66">
        <v>46500</v>
      </c>
      <c r="R10" s="83">
        <f t="shared" si="11"/>
        <v>336.04</v>
      </c>
      <c r="S10" s="82">
        <f t="shared" si="12"/>
        <v>7.2266666666666668E-3</v>
      </c>
      <c r="T10" s="83">
        <f t="shared" si="3"/>
        <v>77.450909090909093</v>
      </c>
      <c r="U10" s="75" t="e">
        <f>IF(Selbstdeklaration!$C$119=V10,W10,0)</f>
        <v>#NUM!</v>
      </c>
      <c r="V10" s="66">
        <v>46500</v>
      </c>
      <c r="W10" s="83">
        <f t="shared" si="13"/>
        <v>36.310185185185183</v>
      </c>
      <c r="X10" s="82">
        <f t="shared" si="14"/>
        <v>7.8086419753086421E-4</v>
      </c>
      <c r="Y10" s="83">
        <f t="shared" si="4"/>
        <v>93.68981481481481</v>
      </c>
    </row>
    <row r="11" spans="1:25" x14ac:dyDescent="0.3">
      <c r="A11" s="75" t="e">
        <f>IF(Selbstdeklaration!$C$119=B11,E11,0)</f>
        <v>#NUM!</v>
      </c>
      <c r="B11" s="66">
        <v>47000</v>
      </c>
      <c r="C11" s="83">
        <f t="shared" si="5"/>
        <v>338.12148148148145</v>
      </c>
      <c r="D11" s="82">
        <f t="shared" si="6"/>
        <v>7.1940740740740732E-3</v>
      </c>
      <c r="E11" s="83">
        <f t="shared" si="0"/>
        <v>54.3525925925926</v>
      </c>
      <c r="F11" s="75" t="e">
        <f>IF(Selbstdeklaration!$C$119=G11,J11,0)</f>
        <v>#NUM!</v>
      </c>
      <c r="G11" s="66">
        <v>47000</v>
      </c>
      <c r="H11" s="83">
        <f t="shared" si="7"/>
        <v>509.96740740740728</v>
      </c>
      <c r="I11" s="82">
        <f t="shared" si="8"/>
        <v>1.0850370370370368E-2</v>
      </c>
      <c r="J11" s="83">
        <f t="shared" si="1"/>
        <v>114.00296296296297</v>
      </c>
      <c r="K11" s="75" t="e">
        <f>IF(Selbstdeklaration!$C$119=L11,O11,0)</f>
        <v>#NUM!</v>
      </c>
      <c r="L11" s="66">
        <v>47000</v>
      </c>
      <c r="M11" s="83">
        <f t="shared" si="9"/>
        <v>170.17481481481482</v>
      </c>
      <c r="N11" s="82">
        <f t="shared" si="10"/>
        <v>3.6207407407407412E-3</v>
      </c>
      <c r="O11" s="83">
        <f t="shared" si="2"/>
        <v>40.165925925925926</v>
      </c>
      <c r="P11" s="75" t="e">
        <f>IF(Selbstdeklaration!$C$119=Q11,T11,0)</f>
        <v>#NUM!</v>
      </c>
      <c r="Q11" s="66">
        <v>47000</v>
      </c>
      <c r="R11" s="83">
        <f t="shared" si="11"/>
        <v>340.07111111111112</v>
      </c>
      <c r="S11" s="82">
        <f t="shared" si="12"/>
        <v>7.2355555555555558E-3</v>
      </c>
      <c r="T11" s="83">
        <f t="shared" si="3"/>
        <v>77.084444444444443</v>
      </c>
      <c r="U11" s="75" t="e">
        <f>IF(Selbstdeklaration!$C$119=V11,W11,0)</f>
        <v>#NUM!</v>
      </c>
      <c r="V11" s="66">
        <v>47000</v>
      </c>
      <c r="W11" s="83">
        <f t="shared" si="13"/>
        <v>36.748971193415642</v>
      </c>
      <c r="X11" s="82">
        <f t="shared" si="14"/>
        <v>7.8189300411522636E-4</v>
      </c>
      <c r="Y11" s="83">
        <f t="shared" si="4"/>
        <v>93.251028806584358</v>
      </c>
    </row>
    <row r="12" spans="1:25" s="79" customFormat="1" x14ac:dyDescent="0.3">
      <c r="A12" s="75" t="e">
        <f>IF(Selbstdeklaration!$C$119=B12,E12,0)</f>
        <v>#NUM!</v>
      </c>
      <c r="B12" s="79">
        <v>47500</v>
      </c>
      <c r="C12" s="83">
        <f t="shared" si="5"/>
        <v>341.6481481481481</v>
      </c>
      <c r="D12" s="82">
        <f t="shared" si="6"/>
        <v>7.1925925925925916E-3</v>
      </c>
      <c r="E12" s="83">
        <f t="shared" si="0"/>
        <v>54.03198653198654</v>
      </c>
      <c r="F12" s="75" t="e">
        <f>IF(Selbstdeklaration!$C$119=G12,J12,0)</f>
        <v>#NUM!</v>
      </c>
      <c r="G12" s="79">
        <v>47500</v>
      </c>
      <c r="H12" s="83">
        <f t="shared" si="7"/>
        <v>515.99074074074053</v>
      </c>
      <c r="I12" s="82">
        <f t="shared" si="8"/>
        <v>1.086296296296296E-2</v>
      </c>
      <c r="J12" s="83">
        <f t="shared" si="1"/>
        <v>113.45538720538724</v>
      </c>
      <c r="K12" s="75" t="e">
        <f>IF(Selbstdeklaration!$C$119=L12,O12,0)</f>
        <v>#NUM!</v>
      </c>
      <c r="L12" s="79">
        <v>47500</v>
      </c>
      <c r="M12" s="83">
        <f t="shared" si="9"/>
        <v>172.23148148148152</v>
      </c>
      <c r="N12" s="82">
        <f t="shared" si="10"/>
        <v>3.6259259259259265E-3</v>
      </c>
      <c r="O12" s="83">
        <f t="shared" si="2"/>
        <v>39.978956228956228</v>
      </c>
      <c r="P12" s="75" t="e">
        <f>IF(Selbstdeklaration!$C$119=Q12,T12,0)</f>
        <v>#NUM!</v>
      </c>
      <c r="Q12" s="79">
        <v>47500</v>
      </c>
      <c r="R12" s="83">
        <f t="shared" si="11"/>
        <v>344.11111111111114</v>
      </c>
      <c r="S12" s="82">
        <f t="shared" si="12"/>
        <v>7.2444444444444448E-3</v>
      </c>
      <c r="T12" s="83">
        <f t="shared" si="3"/>
        <v>76.717171717171723</v>
      </c>
      <c r="U12" s="75" t="e">
        <f>IF(Selbstdeklaration!$C$119=V12,W12,0)</f>
        <v>#NUM!</v>
      </c>
      <c r="V12" s="79">
        <v>47500</v>
      </c>
      <c r="W12" s="83">
        <f t="shared" si="13"/>
        <v>37.188786008230451</v>
      </c>
      <c r="X12" s="82">
        <f t="shared" si="14"/>
        <v>7.8292181069958852E-4</v>
      </c>
      <c r="Y12" s="83">
        <f t="shared" si="4"/>
        <v>92.811213991769549</v>
      </c>
    </row>
    <row r="13" spans="1:25" x14ac:dyDescent="0.3">
      <c r="A13" s="75" t="e">
        <f>IF(Selbstdeklaration!$C$119=B13,E13,0)</f>
        <v>#NUM!</v>
      </c>
      <c r="B13" s="66">
        <v>48000</v>
      </c>
      <c r="C13" s="83">
        <f t="shared" si="5"/>
        <v>345.17333333333329</v>
      </c>
      <c r="D13" s="82">
        <f t="shared" si="6"/>
        <v>7.1911111111111099E-3</v>
      </c>
      <c r="E13" s="83">
        <f t="shared" si="0"/>
        <v>53.711515151515158</v>
      </c>
      <c r="F13" s="75" t="e">
        <f>IF(Selbstdeklaration!$C$119=G13,J13,0)</f>
        <v>#NUM!</v>
      </c>
      <c r="G13" s="66">
        <v>48000</v>
      </c>
      <c r="H13" s="83">
        <f t="shared" si="7"/>
        <v>522.02666666666653</v>
      </c>
      <c r="I13" s="82">
        <f t="shared" si="8"/>
        <v>1.0875555555555552E-2</v>
      </c>
      <c r="J13" s="83">
        <f t="shared" si="1"/>
        <v>112.90666666666667</v>
      </c>
      <c r="K13" s="75" t="e">
        <f>IF(Selbstdeklaration!$C$119=L13,O13,0)</f>
        <v>#NUM!</v>
      </c>
      <c r="L13" s="66">
        <v>48000</v>
      </c>
      <c r="M13" s="83">
        <f t="shared" si="9"/>
        <v>174.29333333333338</v>
      </c>
      <c r="N13" s="82">
        <f t="shared" si="10"/>
        <v>3.6311111111111119E-3</v>
      </c>
      <c r="O13" s="83">
        <f t="shared" si="2"/>
        <v>39.791515151515142</v>
      </c>
      <c r="P13" s="75" t="e">
        <f>IF(Selbstdeklaration!$C$119=Q13,T13,0)</f>
        <v>#NUM!</v>
      </c>
      <c r="Q13" s="66">
        <v>48000</v>
      </c>
      <c r="R13" s="83">
        <f t="shared" si="11"/>
        <v>348.16</v>
      </c>
      <c r="S13" s="82">
        <f t="shared" si="12"/>
        <v>7.2533333333333339E-3</v>
      </c>
      <c r="T13" s="83">
        <f t="shared" si="3"/>
        <v>76.349090909090904</v>
      </c>
      <c r="U13" s="75" t="e">
        <f>IF(Selbstdeklaration!$C$119=V13,W13,0)</f>
        <v>#NUM!</v>
      </c>
      <c r="V13" s="66">
        <v>48000</v>
      </c>
      <c r="W13" s="83">
        <f t="shared" si="13"/>
        <v>37.629629629629633</v>
      </c>
      <c r="X13" s="82">
        <f t="shared" si="14"/>
        <v>7.8395061728395068E-4</v>
      </c>
      <c r="Y13" s="83">
        <f t="shared" si="4"/>
        <v>92.370370370370367</v>
      </c>
    </row>
    <row r="14" spans="1:25" x14ac:dyDescent="0.3">
      <c r="A14" s="75" t="e">
        <f>IF(Selbstdeklaration!$C$119=B14,E14,0)</f>
        <v>#NUM!</v>
      </c>
      <c r="B14" s="66">
        <v>48500</v>
      </c>
      <c r="C14" s="83">
        <f t="shared" si="5"/>
        <v>348.69703703703698</v>
      </c>
      <c r="D14" s="82">
        <f t="shared" si="6"/>
        <v>7.1896296296296283E-3</v>
      </c>
      <c r="E14" s="83">
        <f t="shared" si="0"/>
        <v>53.391178451178455</v>
      </c>
      <c r="F14" s="75" t="e">
        <f>IF(Selbstdeklaration!$C$119=G14,J14,0)</f>
        <v>#NUM!</v>
      </c>
      <c r="G14" s="66">
        <v>48500</v>
      </c>
      <c r="H14" s="83">
        <f t="shared" si="7"/>
        <v>528.07518518518498</v>
      </c>
      <c r="I14" s="82">
        <f t="shared" si="8"/>
        <v>1.0888148148148143E-2</v>
      </c>
      <c r="J14" s="83">
        <f t="shared" si="1"/>
        <v>112.35680134680136</v>
      </c>
      <c r="K14" s="75" t="e">
        <f>IF(Selbstdeklaration!$C$119=L14,O14,0)</f>
        <v>#NUM!</v>
      </c>
      <c r="L14" s="66">
        <v>48500</v>
      </c>
      <c r="M14" s="83">
        <f t="shared" si="9"/>
        <v>176.36037037037042</v>
      </c>
      <c r="N14" s="82">
        <f t="shared" si="10"/>
        <v>3.6362962962962972E-3</v>
      </c>
      <c r="O14" s="83">
        <f t="shared" si="2"/>
        <v>39.603602693602689</v>
      </c>
      <c r="P14" s="75" t="e">
        <f>IF(Selbstdeklaration!$C$119=Q14,T14,0)</f>
        <v>#NUM!</v>
      </c>
      <c r="Q14" s="66">
        <v>48500</v>
      </c>
      <c r="R14" s="83">
        <f t="shared" si="11"/>
        <v>352.21777777777783</v>
      </c>
      <c r="S14" s="82">
        <f t="shared" si="12"/>
        <v>7.2622222222222229E-3</v>
      </c>
      <c r="T14" s="83">
        <f t="shared" si="3"/>
        <v>75.980202020202015</v>
      </c>
      <c r="U14" s="75" t="e">
        <f>IF(Selbstdeklaration!$C$119=V14,W14,0)</f>
        <v>#NUM!</v>
      </c>
      <c r="V14" s="66">
        <v>48500</v>
      </c>
      <c r="W14" s="83">
        <f t="shared" si="13"/>
        <v>38.071502057613174</v>
      </c>
      <c r="X14" s="82">
        <f t="shared" si="14"/>
        <v>7.8497942386831284E-4</v>
      </c>
      <c r="Y14" s="83">
        <f t="shared" si="4"/>
        <v>91.928497942386826</v>
      </c>
    </row>
    <row r="15" spans="1:25" x14ac:dyDescent="0.3">
      <c r="A15" s="75" t="e">
        <f>IF(Selbstdeklaration!$C$119=B15,E15,0)</f>
        <v>#NUM!</v>
      </c>
      <c r="B15" s="66">
        <v>49000</v>
      </c>
      <c r="C15" s="83">
        <f t="shared" si="5"/>
        <v>352.21925925925916</v>
      </c>
      <c r="D15" s="82">
        <f t="shared" si="6"/>
        <v>7.1881481481481466E-3</v>
      </c>
      <c r="E15" s="83">
        <f t="shared" si="0"/>
        <v>53.070976430976437</v>
      </c>
      <c r="F15" s="75" t="e">
        <f>IF(Selbstdeklaration!$C$119=G15,J15,0)</f>
        <v>#NUM!</v>
      </c>
      <c r="G15" s="66">
        <v>49000</v>
      </c>
      <c r="H15" s="83">
        <f t="shared" si="7"/>
        <v>534.136296296296</v>
      </c>
      <c r="I15" s="82">
        <f t="shared" si="8"/>
        <v>1.0900740740740735E-2</v>
      </c>
      <c r="J15" s="83">
        <f t="shared" si="1"/>
        <v>111.80579124579127</v>
      </c>
      <c r="K15" s="75" t="e">
        <f>IF(Selbstdeklaration!$C$119=L15,O15,0)</f>
        <v>#NUM!</v>
      </c>
      <c r="L15" s="66">
        <v>49000</v>
      </c>
      <c r="M15" s="83">
        <f t="shared" si="9"/>
        <v>178.43259259259264</v>
      </c>
      <c r="N15" s="82">
        <f t="shared" si="10"/>
        <v>3.6414814814814825E-3</v>
      </c>
      <c r="O15" s="83">
        <f t="shared" si="2"/>
        <v>39.415218855218853</v>
      </c>
      <c r="P15" s="75" t="e">
        <f>IF(Selbstdeklaration!$C$119=Q15,T15,0)</f>
        <v>#NUM!</v>
      </c>
      <c r="Q15" s="66">
        <v>49000</v>
      </c>
      <c r="R15" s="83">
        <f t="shared" si="11"/>
        <v>356.28444444444449</v>
      </c>
      <c r="S15" s="82">
        <f t="shared" si="12"/>
        <v>7.2711111111111119E-3</v>
      </c>
      <c r="T15" s="83">
        <f t="shared" si="3"/>
        <v>75.61050505050504</v>
      </c>
      <c r="U15" s="75" t="e">
        <f>IF(Selbstdeklaration!$C$119=V15,W15,0)</f>
        <v>#NUM!</v>
      </c>
      <c r="V15" s="66">
        <v>49000</v>
      </c>
      <c r="W15" s="83">
        <f t="shared" si="13"/>
        <v>38.514403292181072</v>
      </c>
      <c r="X15" s="82">
        <f t="shared" si="14"/>
        <v>7.86008230452675E-4</v>
      </c>
      <c r="Y15" s="83">
        <f t="shared" si="4"/>
        <v>91.485596707818928</v>
      </c>
    </row>
    <row r="16" spans="1:25" x14ac:dyDescent="0.3">
      <c r="A16" s="75" t="e">
        <f>IF(Selbstdeklaration!$C$119=B16,E16,0)</f>
        <v>#NUM!</v>
      </c>
      <c r="B16" s="79">
        <v>49500</v>
      </c>
      <c r="C16" s="83">
        <f t="shared" si="5"/>
        <v>355.7399999999999</v>
      </c>
      <c r="D16" s="82">
        <f t="shared" si="6"/>
        <v>7.186666666666665E-3</v>
      </c>
      <c r="E16" s="83">
        <f t="shared" si="0"/>
        <v>52.750909090909097</v>
      </c>
      <c r="F16" s="75" t="e">
        <f>IF(Selbstdeklaration!$C$119=G16,J16,0)</f>
        <v>#NUM!</v>
      </c>
      <c r="G16" s="79">
        <v>49500</v>
      </c>
      <c r="H16" s="83">
        <f t="shared" si="7"/>
        <v>540.2099999999997</v>
      </c>
      <c r="I16" s="82">
        <f t="shared" si="8"/>
        <v>1.0913333333333327E-2</v>
      </c>
      <c r="J16" s="83">
        <f t="shared" si="1"/>
        <v>111.2536363636364</v>
      </c>
      <c r="K16" s="75" t="e">
        <f>IF(Selbstdeklaration!$C$119=L16,O16,0)</f>
        <v>#NUM!</v>
      </c>
      <c r="L16" s="79">
        <v>49500</v>
      </c>
      <c r="M16" s="83">
        <f t="shared" si="9"/>
        <v>180.51000000000005</v>
      </c>
      <c r="N16" s="82">
        <f t="shared" si="10"/>
        <v>3.6466666666666678E-3</v>
      </c>
      <c r="O16" s="83">
        <f t="shared" si="2"/>
        <v>39.226363636363629</v>
      </c>
      <c r="P16" s="75" t="e">
        <f>IF(Selbstdeklaration!$C$119=Q16,T16,0)</f>
        <v>#NUM!</v>
      </c>
      <c r="Q16" s="79">
        <v>49500</v>
      </c>
      <c r="R16" s="83">
        <f t="shared" si="11"/>
        <v>360.36000000000007</v>
      </c>
      <c r="S16" s="82">
        <f t="shared" si="12"/>
        <v>7.2800000000000009E-3</v>
      </c>
      <c r="T16" s="83">
        <f t="shared" si="3"/>
        <v>75.239999999999995</v>
      </c>
      <c r="U16" s="75" t="e">
        <f>IF(Selbstdeklaration!$C$119=V16,W16,0)</f>
        <v>#NUM!</v>
      </c>
      <c r="V16" s="79">
        <v>49500</v>
      </c>
      <c r="W16" s="83">
        <f t="shared" si="13"/>
        <v>38.958333333333336</v>
      </c>
      <c r="X16" s="82">
        <f t="shared" si="14"/>
        <v>7.8703703703703715E-4</v>
      </c>
      <c r="Y16" s="83">
        <f t="shared" si="4"/>
        <v>91.041666666666657</v>
      </c>
    </row>
    <row r="17" spans="1:25" x14ac:dyDescent="0.3">
      <c r="A17" s="75" t="e">
        <f>IF(Selbstdeklaration!$C$119=B17,E17,0)</f>
        <v>#NUM!</v>
      </c>
      <c r="B17" s="66">
        <v>50000</v>
      </c>
      <c r="C17" s="83">
        <f t="shared" si="5"/>
        <v>359.25925925925918</v>
      </c>
      <c r="D17" s="82">
        <f t="shared" si="6"/>
        <v>7.1851851851851833E-3</v>
      </c>
      <c r="E17" s="83">
        <f t="shared" si="0"/>
        <v>52.430976430976443</v>
      </c>
      <c r="F17" s="75" t="e">
        <f>IF(Selbstdeklaration!$C$119=G17,J17,0)</f>
        <v>#NUM!</v>
      </c>
      <c r="G17" s="66">
        <v>50000</v>
      </c>
      <c r="H17" s="83">
        <f t="shared" si="7"/>
        <v>546.29629629629596</v>
      </c>
      <c r="I17" s="82">
        <f t="shared" si="8"/>
        <v>1.0925925925925919E-2</v>
      </c>
      <c r="J17" s="83">
        <f t="shared" si="1"/>
        <v>110.70033670033672</v>
      </c>
      <c r="K17" s="75" t="e">
        <f>IF(Selbstdeklaration!$C$119=L17,O17,0)</f>
        <v>#NUM!</v>
      </c>
      <c r="L17" s="66">
        <v>50000</v>
      </c>
      <c r="M17" s="83">
        <f t="shared" si="9"/>
        <v>182.59259259259267</v>
      </c>
      <c r="N17" s="82">
        <f t="shared" si="10"/>
        <v>3.6518518518518532E-3</v>
      </c>
      <c r="O17" s="83">
        <f t="shared" si="2"/>
        <v>39.037037037037031</v>
      </c>
      <c r="P17" s="75" t="e">
        <f>IF(Selbstdeklaration!$C$119=Q17,T17,0)</f>
        <v>#NUM!</v>
      </c>
      <c r="Q17" s="66">
        <v>50000</v>
      </c>
      <c r="R17" s="83">
        <f t="shared" si="11"/>
        <v>364.44444444444451</v>
      </c>
      <c r="S17" s="82">
        <f t="shared" si="12"/>
        <v>7.2888888888888899E-3</v>
      </c>
      <c r="T17" s="83">
        <f t="shared" si="3"/>
        <v>74.868686868686851</v>
      </c>
      <c r="U17" s="75" t="e">
        <f>IF(Selbstdeklaration!$C$119=V17,W17,0)</f>
        <v>#NUM!</v>
      </c>
      <c r="V17" s="66">
        <v>50000</v>
      </c>
      <c r="W17" s="83">
        <f t="shared" si="13"/>
        <v>39.403292181069965</v>
      </c>
      <c r="X17" s="82">
        <f t="shared" si="14"/>
        <v>7.8806584362139931E-4</v>
      </c>
      <c r="Y17" s="83">
        <f t="shared" si="4"/>
        <v>90.596707818930042</v>
      </c>
    </row>
    <row r="18" spans="1:25" x14ac:dyDescent="0.3">
      <c r="A18" s="75" t="e">
        <f>IF(Selbstdeklaration!$C$119=B18,E18,0)</f>
        <v>#NUM!</v>
      </c>
      <c r="B18" s="66">
        <v>50500</v>
      </c>
      <c r="C18" s="83">
        <f t="shared" si="5"/>
        <v>362.77703703703696</v>
      </c>
      <c r="D18" s="82">
        <f t="shared" si="6"/>
        <v>7.1837037037037017E-3</v>
      </c>
      <c r="E18" s="83">
        <f t="shared" si="0"/>
        <v>52.111178451178461</v>
      </c>
      <c r="F18" s="75" t="e">
        <f>IF(Selbstdeklaration!$C$119=G18,J18,0)</f>
        <v>#NUM!</v>
      </c>
      <c r="G18" s="66">
        <v>50500</v>
      </c>
      <c r="H18" s="83">
        <f t="shared" si="7"/>
        <v>552.3951851851848</v>
      </c>
      <c r="I18" s="82">
        <f t="shared" si="8"/>
        <v>1.0938518518518511E-2</v>
      </c>
      <c r="J18" s="83">
        <f t="shared" si="1"/>
        <v>110.14589225589229</v>
      </c>
      <c r="K18" s="75" t="e">
        <f>IF(Selbstdeklaration!$C$119=L18,O18,0)</f>
        <v>#NUM!</v>
      </c>
      <c r="L18" s="66">
        <v>50500</v>
      </c>
      <c r="M18" s="83">
        <f t="shared" si="9"/>
        <v>184.68037037037044</v>
      </c>
      <c r="N18" s="82">
        <f t="shared" si="10"/>
        <v>3.6570370370370385E-3</v>
      </c>
      <c r="O18" s="83">
        <f t="shared" si="2"/>
        <v>38.847239057239051</v>
      </c>
      <c r="P18" s="75" t="e">
        <f>IF(Selbstdeklaration!$C$119=Q18,T18,0)</f>
        <v>#NUM!</v>
      </c>
      <c r="Q18" s="66">
        <v>50500</v>
      </c>
      <c r="R18" s="83">
        <f t="shared" si="11"/>
        <v>368.53777777777782</v>
      </c>
      <c r="S18" s="82">
        <f t="shared" si="12"/>
        <v>7.2977777777777789E-3</v>
      </c>
      <c r="T18" s="83">
        <f t="shared" si="3"/>
        <v>74.49656565656565</v>
      </c>
      <c r="U18" s="75" t="e">
        <f>IF(Selbstdeklaration!$C$119=V18,W18,0)</f>
        <v>#NUM!</v>
      </c>
      <c r="V18" s="66">
        <v>50500</v>
      </c>
      <c r="W18" s="83">
        <f t="shared" si="13"/>
        <v>39.849279835390952</v>
      </c>
      <c r="X18" s="82">
        <f t="shared" si="14"/>
        <v>7.8909465020576147E-4</v>
      </c>
      <c r="Y18" s="83">
        <f t="shared" si="4"/>
        <v>90.150720164609055</v>
      </c>
    </row>
    <row r="19" spans="1:25" x14ac:dyDescent="0.3">
      <c r="A19" s="75" t="e">
        <f>IF(Selbstdeklaration!$C$119=B19,E19,0)</f>
        <v>#NUM!</v>
      </c>
      <c r="B19" s="66">
        <v>51000</v>
      </c>
      <c r="C19" s="83">
        <f t="shared" si="5"/>
        <v>366.29333333333324</v>
      </c>
      <c r="D19" s="82">
        <f t="shared" si="6"/>
        <v>7.1822222222222201E-3</v>
      </c>
      <c r="E19" s="83">
        <f t="shared" si="0"/>
        <v>51.791515151515156</v>
      </c>
      <c r="F19" s="75" t="e">
        <f>IF(Selbstdeklaration!$C$119=G19,J19,0)</f>
        <v>#NUM!</v>
      </c>
      <c r="G19" s="66">
        <v>51000</v>
      </c>
      <c r="H19" s="83">
        <f t="shared" si="7"/>
        <v>558.50666666666621</v>
      </c>
      <c r="I19" s="82">
        <f t="shared" si="8"/>
        <v>1.0951111111111102E-2</v>
      </c>
      <c r="J19" s="83">
        <f t="shared" si="1"/>
        <v>109.59030303030308</v>
      </c>
      <c r="K19" s="75" t="e">
        <f>IF(Selbstdeklaration!$C$119=L19,O19,0)</f>
        <v>#NUM!</v>
      </c>
      <c r="L19" s="66">
        <v>51000</v>
      </c>
      <c r="M19" s="83">
        <f t="shared" si="9"/>
        <v>186.77333333333343</v>
      </c>
      <c r="N19" s="82">
        <f t="shared" si="10"/>
        <v>3.6622222222222238E-3</v>
      </c>
      <c r="O19" s="83">
        <f t="shared" si="2"/>
        <v>38.656969696969689</v>
      </c>
      <c r="P19" s="75" t="e">
        <f>IF(Selbstdeklaration!$C$119=Q19,T19,0)</f>
        <v>#NUM!</v>
      </c>
      <c r="Q19" s="66">
        <v>51000</v>
      </c>
      <c r="R19" s="83">
        <f t="shared" si="11"/>
        <v>372.64000000000004</v>
      </c>
      <c r="S19" s="82">
        <f t="shared" si="12"/>
        <v>7.3066666666666679E-3</v>
      </c>
      <c r="T19" s="83">
        <f t="shared" si="3"/>
        <v>74.123636363636351</v>
      </c>
      <c r="U19" s="75" t="e">
        <f>IF(Selbstdeklaration!$C$119=V19,W19,0)</f>
        <v>#NUM!</v>
      </c>
      <c r="V19" s="66">
        <v>51000</v>
      </c>
      <c r="W19" s="83">
        <f t="shared" si="13"/>
        <v>40.296296296296305</v>
      </c>
      <c r="X19" s="82">
        <f t="shared" si="14"/>
        <v>7.9012345679012363E-4</v>
      </c>
      <c r="Y19" s="83">
        <f t="shared" si="4"/>
        <v>89.703703703703695</v>
      </c>
    </row>
    <row r="20" spans="1:25" x14ac:dyDescent="0.3">
      <c r="A20" s="75" t="e">
        <f>IF(Selbstdeklaration!$C$119=B20,E20,0)</f>
        <v>#NUM!</v>
      </c>
      <c r="B20" s="79">
        <v>51500</v>
      </c>
      <c r="C20" s="83">
        <f t="shared" si="5"/>
        <v>369.80814814814801</v>
      </c>
      <c r="D20" s="82">
        <f t="shared" si="6"/>
        <v>7.1807407407407384E-3</v>
      </c>
      <c r="E20" s="83">
        <f t="shared" si="0"/>
        <v>51.471986531986545</v>
      </c>
      <c r="F20" s="75" t="e">
        <f>IF(Selbstdeklaration!$C$119=G20,J20,0)</f>
        <v>#NUM!</v>
      </c>
      <c r="G20" s="79">
        <v>51500</v>
      </c>
      <c r="H20" s="83">
        <f t="shared" si="7"/>
        <v>564.63074074074029</v>
      </c>
      <c r="I20" s="82">
        <f t="shared" si="8"/>
        <v>1.0963703703703694E-2</v>
      </c>
      <c r="J20" s="83">
        <f t="shared" si="1"/>
        <v>109.03356902356906</v>
      </c>
      <c r="K20" s="75" t="e">
        <f>IF(Selbstdeklaration!$C$119=L20,O20,0)</f>
        <v>#NUM!</v>
      </c>
      <c r="L20" s="79">
        <v>51500</v>
      </c>
      <c r="M20" s="83">
        <f t="shared" si="9"/>
        <v>188.87148148148157</v>
      </c>
      <c r="N20" s="82">
        <f t="shared" si="10"/>
        <v>3.6674074074074092E-3</v>
      </c>
      <c r="O20" s="83">
        <f t="shared" si="2"/>
        <v>38.466228956228946</v>
      </c>
      <c r="P20" s="75" t="e">
        <f>IF(Selbstdeklaration!$C$119=Q20,T20,0)</f>
        <v>#NUM!</v>
      </c>
      <c r="Q20" s="79">
        <v>51500</v>
      </c>
      <c r="R20" s="83">
        <f t="shared" si="11"/>
        <v>376.75111111111119</v>
      </c>
      <c r="S20" s="82">
        <f t="shared" si="12"/>
        <v>7.3155555555555569E-3</v>
      </c>
      <c r="T20" s="83">
        <f t="shared" si="3"/>
        <v>73.749898989898981</v>
      </c>
      <c r="U20" s="75" t="e">
        <f>IF(Selbstdeklaration!$C$119=V20,W20,0)</f>
        <v>#NUM!</v>
      </c>
      <c r="V20" s="79">
        <v>51500</v>
      </c>
      <c r="W20" s="83">
        <f t="shared" si="13"/>
        <v>40.744341563786016</v>
      </c>
      <c r="X20" s="82">
        <f t="shared" si="14"/>
        <v>7.9115226337448578E-4</v>
      </c>
      <c r="Y20" s="83">
        <f t="shared" si="4"/>
        <v>89.255658436213992</v>
      </c>
    </row>
    <row r="21" spans="1:25" x14ac:dyDescent="0.3">
      <c r="A21" s="75" t="e">
        <f>IF(Selbstdeklaration!$C$119=B21,E21,0)</f>
        <v>#NUM!</v>
      </c>
      <c r="B21" s="66">
        <v>52000</v>
      </c>
      <c r="C21" s="83">
        <f t="shared" si="5"/>
        <v>373.32148148148133</v>
      </c>
      <c r="D21" s="82">
        <f t="shared" si="6"/>
        <v>7.1792592592592568E-3</v>
      </c>
      <c r="E21" s="83">
        <f t="shared" si="0"/>
        <v>51.152592592592605</v>
      </c>
      <c r="F21" s="75" t="e">
        <f>IF(Selbstdeklaration!$C$119=G21,J21,0)</f>
        <v>#NUM!</v>
      </c>
      <c r="G21" s="66">
        <v>52000</v>
      </c>
      <c r="H21" s="83">
        <f t="shared" si="7"/>
        <v>570.76740740740684</v>
      </c>
      <c r="I21" s="82">
        <f t="shared" si="8"/>
        <v>1.0976296296296286E-2</v>
      </c>
      <c r="J21" s="83">
        <f t="shared" si="1"/>
        <v>108.47569023569029</v>
      </c>
      <c r="K21" s="75" t="e">
        <f>IF(Selbstdeklaration!$C$119=L21,O21,0)</f>
        <v>#NUM!</v>
      </c>
      <c r="L21" s="66">
        <v>52000</v>
      </c>
      <c r="M21" s="83">
        <f t="shared" si="9"/>
        <v>190.97481481481492</v>
      </c>
      <c r="N21" s="82">
        <f t="shared" si="10"/>
        <v>3.6725925925925945E-3</v>
      </c>
      <c r="O21" s="83">
        <f t="shared" si="2"/>
        <v>38.275016835016828</v>
      </c>
      <c r="P21" s="75" t="e">
        <f>IF(Selbstdeklaration!$C$119=Q21,T21,0)</f>
        <v>#NUM!</v>
      </c>
      <c r="Q21" s="66">
        <v>52000</v>
      </c>
      <c r="R21" s="83">
        <f t="shared" si="11"/>
        <v>380.87111111111119</v>
      </c>
      <c r="S21" s="82">
        <f t="shared" si="12"/>
        <v>7.3244444444444459E-3</v>
      </c>
      <c r="T21" s="83">
        <f t="shared" si="3"/>
        <v>73.375353535353526</v>
      </c>
      <c r="U21" s="75" t="e">
        <f>IF(Selbstdeklaration!$C$119=V21,W21,0)</f>
        <v>#NUM!</v>
      </c>
      <c r="V21" s="66">
        <v>52000</v>
      </c>
      <c r="W21" s="83">
        <f t="shared" si="13"/>
        <v>41.193415637860092</v>
      </c>
      <c r="X21" s="82">
        <f t="shared" si="14"/>
        <v>7.9218106995884794E-4</v>
      </c>
      <c r="Y21" s="83">
        <f t="shared" si="4"/>
        <v>88.806584362139915</v>
      </c>
    </row>
    <row r="22" spans="1:25" x14ac:dyDescent="0.3">
      <c r="A22" s="75" t="e">
        <f>IF(Selbstdeklaration!$C$119=B22,E22,0)</f>
        <v>#NUM!</v>
      </c>
      <c r="B22" s="66">
        <v>52500</v>
      </c>
      <c r="C22" s="83">
        <f t="shared" si="5"/>
        <v>376.8333333333332</v>
      </c>
      <c r="D22" s="82">
        <f t="shared" si="6"/>
        <v>7.1777777777777751E-3</v>
      </c>
      <c r="E22" s="83">
        <f t="shared" si="0"/>
        <v>50.833333333333343</v>
      </c>
      <c r="F22" s="75" t="e">
        <f>IF(Selbstdeklaration!$C$119=G22,J22,0)</f>
        <v>#NUM!</v>
      </c>
      <c r="G22" s="66">
        <v>52500</v>
      </c>
      <c r="H22" s="83">
        <f t="shared" si="7"/>
        <v>576.91666666666606</v>
      </c>
      <c r="I22" s="82">
        <f t="shared" si="8"/>
        <v>1.0988888888888878E-2</v>
      </c>
      <c r="J22" s="83">
        <f t="shared" si="1"/>
        <v>107.91666666666673</v>
      </c>
      <c r="K22" s="75" t="e">
        <f>IF(Selbstdeklaration!$C$119=L22,O22,0)</f>
        <v>#NUM!</v>
      </c>
      <c r="L22" s="66">
        <v>52500</v>
      </c>
      <c r="M22" s="83">
        <f t="shared" si="9"/>
        <v>193.08333333333343</v>
      </c>
      <c r="N22" s="82">
        <f t="shared" si="10"/>
        <v>3.6777777777777798E-3</v>
      </c>
      <c r="O22" s="83">
        <f t="shared" si="2"/>
        <v>38.083333333333321</v>
      </c>
      <c r="P22" s="75" t="e">
        <f>IF(Selbstdeklaration!$C$119=Q22,T22,0)</f>
        <v>#NUM!</v>
      </c>
      <c r="Q22" s="66">
        <v>52500</v>
      </c>
      <c r="R22" s="83">
        <f t="shared" si="11"/>
        <v>385.00000000000006</v>
      </c>
      <c r="S22" s="82">
        <f t="shared" si="12"/>
        <v>7.3333333333333349E-3</v>
      </c>
      <c r="T22" s="83">
        <f t="shared" si="3"/>
        <v>73</v>
      </c>
      <c r="U22" s="75" t="e">
        <f>IF(Selbstdeklaration!$C$119=V22,W22,0)</f>
        <v>#NUM!</v>
      </c>
      <c r="V22" s="66">
        <v>52500</v>
      </c>
      <c r="W22" s="83">
        <f t="shared" si="13"/>
        <v>41.643518518518533</v>
      </c>
      <c r="X22" s="82">
        <f t="shared" si="14"/>
        <v>7.932098765432101E-4</v>
      </c>
      <c r="Y22" s="83">
        <f t="shared" si="4"/>
        <v>88.356481481481467</v>
      </c>
    </row>
    <row r="23" spans="1:25" x14ac:dyDescent="0.3">
      <c r="A23" s="75" t="e">
        <f>IF(Selbstdeklaration!$C$119=B23,E23,0)</f>
        <v>#NUM!</v>
      </c>
      <c r="B23" s="66">
        <v>53000</v>
      </c>
      <c r="C23" s="83">
        <f t="shared" si="5"/>
        <v>380.34370370370357</v>
      </c>
      <c r="D23" s="82">
        <f t="shared" si="6"/>
        <v>7.1762962962962935E-3</v>
      </c>
      <c r="E23" s="83">
        <f t="shared" si="0"/>
        <v>50.514208754208767</v>
      </c>
      <c r="F23" s="75" t="e">
        <f>IF(Selbstdeklaration!$C$119=G23,J23,0)</f>
        <v>#NUM!</v>
      </c>
      <c r="G23" s="66">
        <v>53000</v>
      </c>
      <c r="H23" s="83">
        <f t="shared" si="7"/>
        <v>583.07851851851785</v>
      </c>
      <c r="I23" s="82">
        <f t="shared" si="8"/>
        <v>1.100148148148147E-2</v>
      </c>
      <c r="J23" s="83">
        <f t="shared" si="1"/>
        <v>107.35649831649839</v>
      </c>
      <c r="K23" s="75" t="e">
        <f>IF(Selbstdeklaration!$C$119=L23,O23,0)</f>
        <v>#NUM!</v>
      </c>
      <c r="L23" s="66">
        <v>53000</v>
      </c>
      <c r="M23" s="83">
        <f t="shared" si="9"/>
        <v>195.19703703703715</v>
      </c>
      <c r="N23" s="82">
        <f t="shared" si="10"/>
        <v>3.6829629629629651E-3</v>
      </c>
      <c r="O23" s="83">
        <f t="shared" si="2"/>
        <v>37.89117845117844</v>
      </c>
      <c r="P23" s="75" t="e">
        <f>IF(Selbstdeklaration!$C$119=Q23,T23,0)</f>
        <v>#NUM!</v>
      </c>
      <c r="Q23" s="66">
        <v>53000</v>
      </c>
      <c r="R23" s="83">
        <f t="shared" si="11"/>
        <v>389.13777777777784</v>
      </c>
      <c r="S23" s="82">
        <f t="shared" si="12"/>
        <v>7.3422222222222239E-3</v>
      </c>
      <c r="T23" s="83">
        <f t="shared" si="3"/>
        <v>72.623838383838375</v>
      </c>
      <c r="U23" s="75" t="e">
        <f>IF(Selbstdeklaration!$C$119=V23,W23,0)</f>
        <v>#NUM!</v>
      </c>
      <c r="V23" s="66">
        <v>53000</v>
      </c>
      <c r="W23" s="83">
        <f t="shared" si="13"/>
        <v>42.094650205761333</v>
      </c>
      <c r="X23" s="82">
        <f t="shared" si="14"/>
        <v>7.9423868312757226E-4</v>
      </c>
      <c r="Y23" s="83">
        <f t="shared" si="4"/>
        <v>87.905349794238674</v>
      </c>
    </row>
    <row r="24" spans="1:25" x14ac:dyDescent="0.3">
      <c r="A24" s="75" t="e">
        <f>IF(Selbstdeklaration!$C$119=B24,E24,0)</f>
        <v>#NUM!</v>
      </c>
      <c r="B24" s="79">
        <v>53500</v>
      </c>
      <c r="C24" s="83">
        <f t="shared" si="5"/>
        <v>383.85259259259243</v>
      </c>
      <c r="D24" s="82">
        <f t="shared" si="6"/>
        <v>7.1748148148148118E-3</v>
      </c>
      <c r="E24" s="83">
        <f t="shared" si="0"/>
        <v>50.195218855218876</v>
      </c>
      <c r="F24" s="75" t="e">
        <f>IF(Selbstdeklaration!$C$119=G24,J24,0)</f>
        <v>#NUM!</v>
      </c>
      <c r="G24" s="79">
        <v>53500</v>
      </c>
      <c r="H24" s="83">
        <f t="shared" si="7"/>
        <v>589.25296296296233</v>
      </c>
      <c r="I24" s="82">
        <f t="shared" si="8"/>
        <v>1.1014074074074062E-2</v>
      </c>
      <c r="J24" s="83">
        <f t="shared" si="1"/>
        <v>106.79518518518525</v>
      </c>
      <c r="K24" s="75" t="e">
        <f>IF(Selbstdeklaration!$C$119=L24,O24,0)</f>
        <v>#NUM!</v>
      </c>
      <c r="L24" s="79">
        <v>53500</v>
      </c>
      <c r="M24" s="83">
        <f t="shared" si="9"/>
        <v>197.31592592592605</v>
      </c>
      <c r="N24" s="82">
        <f t="shared" si="10"/>
        <v>3.6881481481481505E-3</v>
      </c>
      <c r="O24" s="83">
        <f t="shared" si="2"/>
        <v>37.698552188552178</v>
      </c>
      <c r="P24" s="75" t="e">
        <f>IF(Selbstdeklaration!$C$119=Q24,T24,0)</f>
        <v>#NUM!</v>
      </c>
      <c r="Q24" s="79">
        <v>53500</v>
      </c>
      <c r="R24" s="83">
        <f t="shared" si="11"/>
        <v>393.28444444444455</v>
      </c>
      <c r="S24" s="82">
        <f t="shared" si="12"/>
        <v>7.3511111111111129E-3</v>
      </c>
      <c r="T24" s="83">
        <f t="shared" si="3"/>
        <v>72.24686868686868</v>
      </c>
      <c r="U24" s="75" t="e">
        <f>IF(Selbstdeklaration!$C$119=V24,W24,0)</f>
        <v>#NUM!</v>
      </c>
      <c r="V24" s="79">
        <v>53500</v>
      </c>
      <c r="W24" s="83">
        <f t="shared" si="13"/>
        <v>42.546810699588491</v>
      </c>
      <c r="X24" s="82">
        <f t="shared" si="14"/>
        <v>7.9526748971193442E-4</v>
      </c>
      <c r="Y24" s="83">
        <f t="shared" si="4"/>
        <v>87.453189300411509</v>
      </c>
    </row>
    <row r="25" spans="1:25" x14ac:dyDescent="0.3">
      <c r="A25" s="75" t="e">
        <f>IF(Selbstdeklaration!$C$119=B25,E25,0)</f>
        <v>#NUM!</v>
      </c>
      <c r="B25" s="66">
        <v>54000</v>
      </c>
      <c r="C25" s="83">
        <f t="shared" si="5"/>
        <v>387.35999999999984</v>
      </c>
      <c r="D25" s="82">
        <f t="shared" si="6"/>
        <v>7.1733333333333302E-3</v>
      </c>
      <c r="E25" s="83">
        <f t="shared" si="0"/>
        <v>49.876363636363642</v>
      </c>
      <c r="F25" s="75" t="e">
        <f>IF(Selbstdeklaration!$C$119=G25,J25,0)</f>
        <v>#NUM!</v>
      </c>
      <c r="G25" s="66">
        <v>54000</v>
      </c>
      <c r="H25" s="83">
        <f t="shared" si="7"/>
        <v>595.43999999999926</v>
      </c>
      <c r="I25" s="82">
        <f t="shared" si="8"/>
        <v>1.1026666666666653E-2</v>
      </c>
      <c r="J25" s="83">
        <f t="shared" si="1"/>
        <v>106.23272727272735</v>
      </c>
      <c r="K25" s="75" t="e">
        <f>IF(Selbstdeklaration!$C$119=L25,O25,0)</f>
        <v>#NUM!</v>
      </c>
      <c r="L25" s="66">
        <v>54000</v>
      </c>
      <c r="M25" s="83">
        <f t="shared" si="9"/>
        <v>199.44000000000014</v>
      </c>
      <c r="N25" s="82">
        <f t="shared" si="10"/>
        <v>3.6933333333333358E-3</v>
      </c>
      <c r="O25" s="83">
        <f t="shared" si="2"/>
        <v>37.505454545454533</v>
      </c>
      <c r="P25" s="75" t="e">
        <f>IF(Selbstdeklaration!$C$119=Q25,T25,0)</f>
        <v>#NUM!</v>
      </c>
      <c r="Q25" s="66">
        <v>54000</v>
      </c>
      <c r="R25" s="83">
        <f t="shared" si="11"/>
        <v>397.44000000000011</v>
      </c>
      <c r="S25" s="82">
        <f t="shared" si="12"/>
        <v>7.360000000000002E-3</v>
      </c>
      <c r="T25" s="83">
        <f t="shared" si="3"/>
        <v>71.8690909090909</v>
      </c>
      <c r="U25" s="75" t="e">
        <f>IF(Selbstdeklaration!$C$119=V25,W25,0)</f>
        <v>#NUM!</v>
      </c>
      <c r="V25" s="66">
        <v>54000</v>
      </c>
      <c r="W25" s="83">
        <f t="shared" si="13"/>
        <v>43.000000000000014</v>
      </c>
      <c r="X25" s="82">
        <f t="shared" si="14"/>
        <v>7.9629629629629657E-4</v>
      </c>
      <c r="Y25" s="83">
        <f t="shared" si="4"/>
        <v>86.999999999999986</v>
      </c>
    </row>
    <row r="26" spans="1:25" x14ac:dyDescent="0.3">
      <c r="A26" s="75" t="e">
        <f>IF(Selbstdeklaration!$C$119=B26,E26,0)</f>
        <v>#NUM!</v>
      </c>
      <c r="B26" s="66">
        <v>54500</v>
      </c>
      <c r="C26" s="83">
        <f t="shared" si="5"/>
        <v>390.86592592592575</v>
      </c>
      <c r="D26" s="82">
        <f t="shared" si="6"/>
        <v>7.1718518518518485E-3</v>
      </c>
      <c r="E26" s="83">
        <f t="shared" si="0"/>
        <v>49.557643097643115</v>
      </c>
      <c r="F26" s="75" t="e">
        <f>IF(Selbstdeklaration!$C$119=G26,J26,0)</f>
        <v>#NUM!</v>
      </c>
      <c r="G26" s="66">
        <v>54500</v>
      </c>
      <c r="H26" s="83">
        <f t="shared" si="7"/>
        <v>601.63962962962887</v>
      </c>
      <c r="I26" s="82">
        <f t="shared" si="8"/>
        <v>1.1039259259259245E-2</v>
      </c>
      <c r="J26" s="83">
        <f t="shared" si="1"/>
        <v>105.66912457912464</v>
      </c>
      <c r="K26" s="75" t="e">
        <f>IF(Selbstdeklaration!$C$119=L26,O26,0)</f>
        <v>#NUM!</v>
      </c>
      <c r="L26" s="66">
        <v>54500</v>
      </c>
      <c r="M26" s="83">
        <f t="shared" si="9"/>
        <v>201.56925925925941</v>
      </c>
      <c r="N26" s="82">
        <f t="shared" si="10"/>
        <v>3.6985185185185211E-3</v>
      </c>
      <c r="O26" s="83">
        <f t="shared" si="2"/>
        <v>37.311885521885507</v>
      </c>
      <c r="P26" s="75" t="e">
        <f>IF(Selbstdeklaration!$C$119=Q26,T26,0)</f>
        <v>#NUM!</v>
      </c>
      <c r="Q26" s="66">
        <v>54500</v>
      </c>
      <c r="R26" s="83">
        <f t="shared" si="11"/>
        <v>401.60444444444454</v>
      </c>
      <c r="S26" s="82">
        <f t="shared" si="12"/>
        <v>7.368888888888891E-3</v>
      </c>
      <c r="T26" s="83">
        <f t="shared" si="3"/>
        <v>71.490505050505035</v>
      </c>
      <c r="U26" s="75" t="e">
        <f>IF(Selbstdeklaration!$C$119=V26,W26,0)</f>
        <v>#NUM!</v>
      </c>
      <c r="V26" s="66">
        <v>54500</v>
      </c>
      <c r="W26" s="83">
        <f t="shared" si="13"/>
        <v>43.454218106995903</v>
      </c>
      <c r="X26" s="82">
        <f t="shared" si="14"/>
        <v>7.9732510288065873E-4</v>
      </c>
      <c r="Y26" s="83">
        <f t="shared" si="4"/>
        <v>86.54578189300409</v>
      </c>
    </row>
    <row r="27" spans="1:25" x14ac:dyDescent="0.3">
      <c r="A27" s="75" t="e">
        <f>IF(Selbstdeklaration!$C$119=B27,E27,0)</f>
        <v>#NUM!</v>
      </c>
      <c r="B27" s="66">
        <v>55000</v>
      </c>
      <c r="C27" s="83">
        <f t="shared" si="5"/>
        <v>394.37037037037015</v>
      </c>
      <c r="D27" s="82">
        <f t="shared" si="6"/>
        <v>7.1703703703703669E-3</v>
      </c>
      <c r="E27" s="83">
        <f t="shared" si="0"/>
        <v>49.239057239057253</v>
      </c>
      <c r="F27" s="75" t="e">
        <f>IF(Selbstdeklaration!$C$119=G27,J27,0)</f>
        <v>#NUM!</v>
      </c>
      <c r="G27" s="66">
        <v>55000</v>
      </c>
      <c r="H27" s="83">
        <f t="shared" si="7"/>
        <v>607.85185185185105</v>
      </c>
      <c r="I27" s="82">
        <f t="shared" si="8"/>
        <v>1.1051851851851837E-2</v>
      </c>
      <c r="J27" s="83">
        <f t="shared" si="1"/>
        <v>105.10437710437718</v>
      </c>
      <c r="K27" s="75" t="e">
        <f>IF(Selbstdeklaration!$C$119=L27,O27,0)</f>
        <v>#NUM!</v>
      </c>
      <c r="L27" s="66">
        <v>55000</v>
      </c>
      <c r="M27" s="83">
        <f t="shared" si="9"/>
        <v>203.70370370370387</v>
      </c>
      <c r="N27" s="82">
        <f t="shared" si="10"/>
        <v>3.7037037037037064E-3</v>
      </c>
      <c r="O27" s="83">
        <f t="shared" si="2"/>
        <v>37.1178451178451</v>
      </c>
      <c r="P27" s="75" t="e">
        <f>IF(Selbstdeklaration!$C$119=Q27,T27,0)</f>
        <v>#NUM!</v>
      </c>
      <c r="Q27" s="66">
        <v>55000</v>
      </c>
      <c r="R27" s="83">
        <f t="shared" si="11"/>
        <v>405.77777777777789</v>
      </c>
      <c r="S27" s="82">
        <f t="shared" si="12"/>
        <v>7.37777777777778E-3</v>
      </c>
      <c r="T27" s="83">
        <f t="shared" si="3"/>
        <v>71.1111111111111</v>
      </c>
      <c r="U27" s="75" t="e">
        <f>IF(Selbstdeklaration!$C$119=V27,W27,0)</f>
        <v>#NUM!</v>
      </c>
      <c r="V27" s="66">
        <v>55000</v>
      </c>
      <c r="W27" s="83">
        <f t="shared" si="13"/>
        <v>43.90946502057615</v>
      </c>
      <c r="X27" s="82">
        <f t="shared" si="14"/>
        <v>7.9835390946502089E-4</v>
      </c>
      <c r="Y27" s="83">
        <f t="shared" si="4"/>
        <v>86.09053497942385</v>
      </c>
    </row>
    <row r="28" spans="1:25" x14ac:dyDescent="0.3">
      <c r="A28" s="75" t="e">
        <f>IF(Selbstdeklaration!$C$119=B28,E28,0)</f>
        <v>#NUM!</v>
      </c>
      <c r="B28" s="79">
        <v>55500</v>
      </c>
      <c r="C28" s="83">
        <f t="shared" si="5"/>
        <v>397.87333333333311</v>
      </c>
      <c r="D28" s="82">
        <f t="shared" si="6"/>
        <v>7.1688888888888852E-3</v>
      </c>
      <c r="E28" s="83">
        <f t="shared" si="0"/>
        <v>48.920606060606083</v>
      </c>
      <c r="F28" s="75" t="e">
        <f>IF(Selbstdeklaration!$C$119=G28,J28,0)</f>
        <v>#NUM!</v>
      </c>
      <c r="G28" s="79">
        <v>55500</v>
      </c>
      <c r="H28" s="83">
        <f t="shared" si="7"/>
        <v>614.0766666666658</v>
      </c>
      <c r="I28" s="82">
        <f t="shared" si="8"/>
        <v>1.1064444444444429E-2</v>
      </c>
      <c r="J28" s="83">
        <f t="shared" si="1"/>
        <v>104.53848484848491</v>
      </c>
      <c r="K28" s="75" t="e">
        <f>IF(Selbstdeklaration!$C$119=L28,O28,0)</f>
        <v>#NUM!</v>
      </c>
      <c r="L28" s="79">
        <v>55500</v>
      </c>
      <c r="M28" s="83">
        <f t="shared" si="9"/>
        <v>205.8433333333335</v>
      </c>
      <c r="N28" s="82">
        <f t="shared" si="10"/>
        <v>3.7088888888888918E-3</v>
      </c>
      <c r="O28" s="83">
        <f t="shared" si="2"/>
        <v>36.923333333333318</v>
      </c>
      <c r="P28" s="75" t="e">
        <f>IF(Selbstdeklaration!$C$119=Q28,T28,0)</f>
        <v>#NUM!</v>
      </c>
      <c r="Q28" s="79">
        <v>55500</v>
      </c>
      <c r="R28" s="83">
        <f t="shared" si="11"/>
        <v>409.96000000000015</v>
      </c>
      <c r="S28" s="82">
        <f t="shared" si="12"/>
        <v>7.386666666666669E-3</v>
      </c>
      <c r="T28" s="83">
        <f t="shared" si="3"/>
        <v>70.73090909090908</v>
      </c>
      <c r="U28" s="75" t="e">
        <f>IF(Selbstdeklaration!$C$119=V28,W28,0)</f>
        <v>#NUM!</v>
      </c>
      <c r="V28" s="79">
        <v>55500</v>
      </c>
      <c r="W28" s="83">
        <f t="shared" si="13"/>
        <v>44.365740740740762</v>
      </c>
      <c r="X28" s="82">
        <f t="shared" si="14"/>
        <v>7.9938271604938305E-4</v>
      </c>
      <c r="Y28" s="83">
        <f t="shared" si="4"/>
        <v>85.634259259259238</v>
      </c>
    </row>
    <row r="29" spans="1:25" x14ac:dyDescent="0.3">
      <c r="A29" s="75" t="e">
        <f>IF(Selbstdeklaration!$C$119=B29,E29,0)</f>
        <v>#NUM!</v>
      </c>
      <c r="B29" s="66">
        <v>56000</v>
      </c>
      <c r="C29" s="83">
        <f t="shared" si="5"/>
        <v>401.37481481481461</v>
      </c>
      <c r="D29" s="82">
        <f t="shared" si="6"/>
        <v>7.1674074074074036E-3</v>
      </c>
      <c r="E29" s="83">
        <f t="shared" si="0"/>
        <v>48.602289562289577</v>
      </c>
      <c r="F29" s="75" t="e">
        <f>IF(Selbstdeklaration!$C$119=G29,J29,0)</f>
        <v>#NUM!</v>
      </c>
      <c r="G29" s="66">
        <v>56000</v>
      </c>
      <c r="H29" s="83">
        <f t="shared" si="7"/>
        <v>620.31407407407312</v>
      </c>
      <c r="I29" s="82">
        <f t="shared" si="8"/>
        <v>1.1077037037037021E-2</v>
      </c>
      <c r="J29" s="83">
        <f t="shared" si="1"/>
        <v>103.97144781144789</v>
      </c>
      <c r="K29" s="75" t="e">
        <f>IF(Selbstdeklaration!$C$119=L29,O29,0)</f>
        <v>#NUM!</v>
      </c>
      <c r="L29" s="66">
        <v>56000</v>
      </c>
      <c r="M29" s="83">
        <f t="shared" si="9"/>
        <v>207.98814814814833</v>
      </c>
      <c r="N29" s="82">
        <f t="shared" si="10"/>
        <v>3.7140740740740771E-3</v>
      </c>
      <c r="O29" s="83">
        <f t="shared" si="2"/>
        <v>36.728350168350154</v>
      </c>
      <c r="P29" s="75" t="e">
        <f>IF(Selbstdeklaration!$C$119=Q29,T29,0)</f>
        <v>#NUM!</v>
      </c>
      <c r="Q29" s="66">
        <v>56000</v>
      </c>
      <c r="R29" s="83">
        <f t="shared" si="11"/>
        <v>414.15111111111122</v>
      </c>
      <c r="S29" s="82">
        <f t="shared" si="12"/>
        <v>7.395555555555558E-3</v>
      </c>
      <c r="T29" s="83">
        <f t="shared" si="3"/>
        <v>70.349898989898975</v>
      </c>
      <c r="U29" s="75" t="e">
        <f>IF(Selbstdeklaration!$C$119=V29,W29,0)</f>
        <v>#NUM!</v>
      </c>
      <c r="V29" s="66">
        <v>56000</v>
      </c>
      <c r="W29" s="83">
        <f t="shared" si="13"/>
        <v>44.823045267489732</v>
      </c>
      <c r="X29" s="82">
        <f t="shared" si="14"/>
        <v>8.0041152263374521E-4</v>
      </c>
      <c r="Y29" s="83">
        <f t="shared" si="4"/>
        <v>85.176954732510268</v>
      </c>
    </row>
    <row r="30" spans="1:25" x14ac:dyDescent="0.3">
      <c r="A30" s="75" t="e">
        <f>IF(Selbstdeklaration!$C$119=B30,E30,0)</f>
        <v>#NUM!</v>
      </c>
      <c r="B30" s="66">
        <v>56500</v>
      </c>
      <c r="C30" s="83">
        <f t="shared" si="5"/>
        <v>404.87481481481461</v>
      </c>
      <c r="D30" s="82">
        <f t="shared" si="6"/>
        <v>7.1659259259259219E-3</v>
      </c>
      <c r="E30" s="83">
        <f t="shared" si="0"/>
        <v>48.284107744107764</v>
      </c>
      <c r="F30" s="75" t="e">
        <f>IF(Selbstdeklaration!$C$119=G30,J30,0)</f>
        <v>#NUM!</v>
      </c>
      <c r="G30" s="66">
        <v>56500</v>
      </c>
      <c r="H30" s="83">
        <f t="shared" si="7"/>
        <v>626.56407407407312</v>
      </c>
      <c r="I30" s="82">
        <f t="shared" si="8"/>
        <v>1.1089629629629612E-2</v>
      </c>
      <c r="J30" s="83">
        <f t="shared" si="1"/>
        <v>103.40326599326607</v>
      </c>
      <c r="K30" s="75" t="e">
        <f>IF(Selbstdeklaration!$C$119=L30,O30,0)</f>
        <v>#NUM!</v>
      </c>
      <c r="L30" s="66">
        <v>56500</v>
      </c>
      <c r="M30" s="83">
        <f t="shared" si="9"/>
        <v>210.13814814814833</v>
      </c>
      <c r="N30" s="82">
        <f t="shared" si="10"/>
        <v>3.7192592592592624E-3</v>
      </c>
      <c r="O30" s="83">
        <f t="shared" si="2"/>
        <v>36.532895622895609</v>
      </c>
      <c r="P30" s="75" t="e">
        <f>IF(Selbstdeklaration!$C$119=Q30,T30,0)</f>
        <v>#NUM!</v>
      </c>
      <c r="Q30" s="66">
        <v>56500</v>
      </c>
      <c r="R30" s="83">
        <f t="shared" si="11"/>
        <v>418.35111111111127</v>
      </c>
      <c r="S30" s="82">
        <f t="shared" si="12"/>
        <v>7.404444444444447E-3</v>
      </c>
      <c r="T30" s="83">
        <f t="shared" si="3"/>
        <v>69.968080808080785</v>
      </c>
      <c r="U30" s="75" t="e">
        <f>IF(Selbstdeklaration!$C$119=V30,W30,0)</f>
        <v>#NUM!</v>
      </c>
      <c r="V30" s="66">
        <v>56500</v>
      </c>
      <c r="W30" s="83">
        <f t="shared" si="13"/>
        <v>45.281378600823068</v>
      </c>
      <c r="X30" s="82">
        <f t="shared" si="14"/>
        <v>8.0144032921810736E-4</v>
      </c>
      <c r="Y30" s="83">
        <f t="shared" si="4"/>
        <v>84.718621399176925</v>
      </c>
    </row>
    <row r="31" spans="1:25" x14ac:dyDescent="0.3">
      <c r="A31" s="75" t="e">
        <f>IF(Selbstdeklaration!$C$119=B31,E31,0)</f>
        <v>#NUM!</v>
      </c>
      <c r="B31" s="66">
        <v>57000</v>
      </c>
      <c r="C31" s="83">
        <f t="shared" si="5"/>
        <v>408.37333333333311</v>
      </c>
      <c r="D31" s="82">
        <f t="shared" si="6"/>
        <v>7.1644444444444403E-3</v>
      </c>
      <c r="E31" s="83">
        <f t="shared" si="0"/>
        <v>47.96606060606063</v>
      </c>
      <c r="F31" s="75" t="e">
        <f>IF(Selbstdeklaration!$C$119=G31,J31,0)</f>
        <v>#NUM!</v>
      </c>
      <c r="G31" s="66">
        <v>57000</v>
      </c>
      <c r="H31" s="83">
        <f t="shared" si="7"/>
        <v>632.82666666666569</v>
      </c>
      <c r="I31" s="82">
        <f t="shared" si="8"/>
        <v>1.1102222222222204E-2</v>
      </c>
      <c r="J31" s="83">
        <f t="shared" si="1"/>
        <v>102.83393939393949</v>
      </c>
      <c r="K31" s="75" t="e">
        <f>IF(Selbstdeklaration!$C$119=L31,O31,0)</f>
        <v>#NUM!</v>
      </c>
      <c r="L31" s="66">
        <v>57000</v>
      </c>
      <c r="M31" s="83">
        <f t="shared" si="9"/>
        <v>212.29333333333352</v>
      </c>
      <c r="N31" s="82">
        <f t="shared" si="10"/>
        <v>3.7244444444444478E-3</v>
      </c>
      <c r="O31" s="83">
        <f t="shared" si="2"/>
        <v>36.336969696969682</v>
      </c>
      <c r="P31" s="75" t="e">
        <f>IF(Selbstdeklaration!$C$119=Q31,T31,0)</f>
        <v>#NUM!</v>
      </c>
      <c r="Q31" s="66">
        <v>57000</v>
      </c>
      <c r="R31" s="83">
        <f t="shared" si="11"/>
        <v>422.56000000000017</v>
      </c>
      <c r="S31" s="82">
        <f t="shared" si="12"/>
        <v>7.413333333333336E-3</v>
      </c>
      <c r="T31" s="83">
        <f t="shared" si="3"/>
        <v>69.585454545454525</v>
      </c>
      <c r="U31" s="75" t="e">
        <f>IF(Selbstdeklaration!$C$119=V31,W31,0)</f>
        <v>#NUM!</v>
      </c>
      <c r="V31" s="66">
        <v>57000</v>
      </c>
      <c r="W31" s="83">
        <f t="shared" si="13"/>
        <v>45.740740740740762</v>
      </c>
      <c r="X31" s="82">
        <f t="shared" si="14"/>
        <v>8.0246913580246952E-4</v>
      </c>
      <c r="Y31" s="83">
        <f t="shared" si="4"/>
        <v>84.259259259259238</v>
      </c>
    </row>
    <row r="32" spans="1:25" x14ac:dyDescent="0.3">
      <c r="A32" s="75" t="e">
        <f>IF(Selbstdeklaration!$C$119=B32,E32,0)</f>
        <v>#NUM!</v>
      </c>
      <c r="B32" s="66">
        <v>57500</v>
      </c>
      <c r="C32" s="83">
        <f t="shared" si="5"/>
        <v>411.8703703703701</v>
      </c>
      <c r="D32" s="82">
        <f t="shared" si="6"/>
        <v>7.1629629629629587E-3</v>
      </c>
      <c r="E32" s="83">
        <f t="shared" si="0"/>
        <v>47.648148148148174</v>
      </c>
      <c r="F32" s="75" t="e">
        <f>IF(Selbstdeklaration!$C$119=G32,J32,0)</f>
        <v>#NUM!</v>
      </c>
      <c r="G32" s="66">
        <v>57500</v>
      </c>
      <c r="H32" s="83">
        <f t="shared" si="7"/>
        <v>639.10185185185082</v>
      </c>
      <c r="I32" s="82">
        <f t="shared" si="8"/>
        <v>1.1114814814814796E-2</v>
      </c>
      <c r="J32" s="83">
        <f t="shared" si="1"/>
        <v>102.26346801346811</v>
      </c>
      <c r="K32" s="75" t="e">
        <f>IF(Selbstdeklaration!$C$119=L32,O32,0)</f>
        <v>#NUM!</v>
      </c>
      <c r="L32" s="66">
        <v>57500</v>
      </c>
      <c r="M32" s="83">
        <f t="shared" si="9"/>
        <v>214.45370370370389</v>
      </c>
      <c r="N32" s="82">
        <f t="shared" si="10"/>
        <v>3.7296296296296331E-3</v>
      </c>
      <c r="O32" s="83">
        <f t="shared" si="2"/>
        <v>36.140572390572373</v>
      </c>
      <c r="P32" s="75" t="e">
        <f>IF(Selbstdeklaration!$C$119=Q32,T32,0)</f>
        <v>#NUM!</v>
      </c>
      <c r="Q32" s="66">
        <v>57500</v>
      </c>
      <c r="R32" s="83">
        <f t="shared" si="11"/>
        <v>426.77777777777794</v>
      </c>
      <c r="S32" s="82">
        <f t="shared" si="12"/>
        <v>7.422222222222225E-3</v>
      </c>
      <c r="T32" s="83">
        <f t="shared" si="3"/>
        <v>69.202020202020194</v>
      </c>
      <c r="U32" s="75" t="e">
        <f>IF(Selbstdeklaration!$C$119=V32,W32,0)</f>
        <v>#NUM!</v>
      </c>
      <c r="V32" s="66">
        <v>57500</v>
      </c>
      <c r="W32" s="83">
        <f t="shared" si="13"/>
        <v>46.201131687242821</v>
      </c>
      <c r="X32" s="82">
        <f t="shared" si="14"/>
        <v>8.0349794238683168E-4</v>
      </c>
      <c r="Y32" s="83">
        <f t="shared" si="4"/>
        <v>83.798868312757179</v>
      </c>
    </row>
    <row r="33" spans="1:25" x14ac:dyDescent="0.3">
      <c r="A33" s="75" t="e">
        <f>IF(Selbstdeklaration!$C$119=B33,E33,0)</f>
        <v>#NUM!</v>
      </c>
      <c r="B33" s="79">
        <v>58000</v>
      </c>
      <c r="C33" s="83">
        <f t="shared" si="5"/>
        <v>415.36592592592569</v>
      </c>
      <c r="D33" s="82">
        <f t="shared" si="6"/>
        <v>7.161481481481477E-3</v>
      </c>
      <c r="E33" s="83">
        <f t="shared" si="0"/>
        <v>47.330370370370389</v>
      </c>
      <c r="F33" s="75" t="e">
        <f>IF(Selbstdeklaration!$C$119=G33,J33,0)</f>
        <v>#NUM!</v>
      </c>
      <c r="G33" s="79">
        <v>58000</v>
      </c>
      <c r="H33" s="83">
        <f t="shared" si="7"/>
        <v>645.38962962962853</v>
      </c>
      <c r="I33" s="82">
        <f t="shared" si="8"/>
        <v>1.1127407407407388E-2</v>
      </c>
      <c r="J33" s="83">
        <f t="shared" si="1"/>
        <v>101.69185185185196</v>
      </c>
      <c r="K33" s="75" t="e">
        <f>IF(Selbstdeklaration!$C$119=L33,O33,0)</f>
        <v>#NUM!</v>
      </c>
      <c r="L33" s="79">
        <v>58000</v>
      </c>
      <c r="M33" s="83">
        <f t="shared" si="9"/>
        <v>216.61925925925948</v>
      </c>
      <c r="N33" s="82">
        <f t="shared" si="10"/>
        <v>3.7348148148148184E-3</v>
      </c>
      <c r="O33" s="83">
        <f t="shared" si="2"/>
        <v>35.943703703703683</v>
      </c>
      <c r="P33" s="75" t="e">
        <f>IF(Selbstdeklaration!$C$119=Q33,T33,0)</f>
        <v>#NUM!</v>
      </c>
      <c r="Q33" s="79">
        <v>58000</v>
      </c>
      <c r="R33" s="83">
        <f t="shared" si="11"/>
        <v>431.00444444444463</v>
      </c>
      <c r="S33" s="82">
        <f t="shared" si="12"/>
        <v>7.431111111111114E-3</v>
      </c>
      <c r="T33" s="83">
        <f t="shared" si="3"/>
        <v>68.817777777777764</v>
      </c>
      <c r="U33" s="75" t="e">
        <f>IF(Selbstdeklaration!$C$119=V33,W33,0)</f>
        <v>#NUM!</v>
      </c>
      <c r="V33" s="79">
        <v>58000</v>
      </c>
      <c r="W33" s="83">
        <f t="shared" si="13"/>
        <v>46.662551440329246</v>
      </c>
      <c r="X33" s="82">
        <f t="shared" si="14"/>
        <v>8.0452674897119384E-4</v>
      </c>
      <c r="Y33" s="83">
        <f t="shared" si="4"/>
        <v>83.337448559670747</v>
      </c>
    </row>
    <row r="34" spans="1:25" x14ac:dyDescent="0.3">
      <c r="A34" s="75" t="e">
        <f>IF(Selbstdeklaration!$C$119=B34,E34,0)</f>
        <v>#NUM!</v>
      </c>
      <c r="B34" s="66">
        <v>58500</v>
      </c>
      <c r="C34" s="83">
        <f t="shared" si="5"/>
        <v>418.85999999999973</v>
      </c>
      <c r="D34" s="82">
        <f t="shared" si="6"/>
        <v>7.1599999999999954E-3</v>
      </c>
      <c r="E34" s="83">
        <f t="shared" si="0"/>
        <v>47.012727272727304</v>
      </c>
      <c r="F34" s="75" t="e">
        <f>IF(Selbstdeklaration!$C$119=G34,J34,0)</f>
        <v>#NUM!</v>
      </c>
      <c r="G34" s="66">
        <v>58500</v>
      </c>
      <c r="H34" s="83">
        <f t="shared" si="7"/>
        <v>651.6899999999988</v>
      </c>
      <c r="I34" s="82">
        <f t="shared" si="8"/>
        <v>1.113999999999998E-2</v>
      </c>
      <c r="J34" s="83">
        <f t="shared" si="1"/>
        <v>101.11909090909103</v>
      </c>
      <c r="K34" s="75" t="e">
        <f>IF(Selbstdeklaration!$C$119=L34,O34,0)</f>
        <v>#NUM!</v>
      </c>
      <c r="L34" s="66">
        <v>58500</v>
      </c>
      <c r="M34" s="83">
        <f t="shared" si="9"/>
        <v>218.79000000000022</v>
      </c>
      <c r="N34" s="82">
        <f t="shared" si="10"/>
        <v>3.7400000000000037E-3</v>
      </c>
      <c r="O34" s="83">
        <f t="shared" si="2"/>
        <v>35.746363636363618</v>
      </c>
      <c r="P34" s="75" t="e">
        <f>IF(Selbstdeklaration!$C$119=Q34,T34,0)</f>
        <v>#NUM!</v>
      </c>
      <c r="Q34" s="66">
        <v>58500</v>
      </c>
      <c r="R34" s="83">
        <f t="shared" si="11"/>
        <v>435.24000000000018</v>
      </c>
      <c r="S34" s="82">
        <f t="shared" si="12"/>
        <v>7.440000000000003E-3</v>
      </c>
      <c r="T34" s="83">
        <f t="shared" si="3"/>
        <v>68.432727272727249</v>
      </c>
      <c r="U34" s="75" t="e">
        <f>IF(Selbstdeklaration!$C$119=V34,W34,0)</f>
        <v>#NUM!</v>
      </c>
      <c r="V34" s="66">
        <v>58500</v>
      </c>
      <c r="W34" s="83">
        <f t="shared" si="13"/>
        <v>47.125000000000028</v>
      </c>
      <c r="X34" s="82">
        <f t="shared" si="14"/>
        <v>8.0555555555555599E-4</v>
      </c>
      <c r="Y34" s="83">
        <f t="shared" si="4"/>
        <v>82.874999999999972</v>
      </c>
    </row>
    <row r="35" spans="1:25" x14ac:dyDescent="0.3">
      <c r="A35" s="75" t="e">
        <f>IF(Selbstdeklaration!$C$119=B35,E35,0)</f>
        <v>#NUM!</v>
      </c>
      <c r="B35" s="66">
        <v>59000</v>
      </c>
      <c r="C35" s="83">
        <f t="shared" si="5"/>
        <v>422.35259259259232</v>
      </c>
      <c r="D35" s="82">
        <f t="shared" si="6"/>
        <v>7.1585185185185137E-3</v>
      </c>
      <c r="E35" s="83">
        <f t="shared" si="0"/>
        <v>46.695218855218876</v>
      </c>
      <c r="F35" s="75" t="e">
        <f>IF(Selbstdeklaration!$C$119=G35,J35,0)</f>
        <v>#NUM!</v>
      </c>
      <c r="G35" s="66">
        <v>59000</v>
      </c>
      <c r="H35" s="83">
        <f t="shared" si="7"/>
        <v>658.00296296296176</v>
      </c>
      <c r="I35" s="82">
        <f t="shared" si="8"/>
        <v>1.1152592592592572E-2</v>
      </c>
      <c r="J35" s="83">
        <f t="shared" si="1"/>
        <v>100.5451851851853</v>
      </c>
      <c r="K35" s="75" t="e">
        <f>IF(Selbstdeklaration!$C$119=L35,O35,0)</f>
        <v>#NUM!</v>
      </c>
      <c r="L35" s="66">
        <v>59000</v>
      </c>
      <c r="M35" s="83">
        <f t="shared" si="9"/>
        <v>220.96592592592614</v>
      </c>
      <c r="N35" s="82">
        <f t="shared" si="10"/>
        <v>3.7451851851851891E-3</v>
      </c>
      <c r="O35" s="83">
        <f t="shared" si="2"/>
        <v>35.548552188552165</v>
      </c>
      <c r="P35" s="75" t="e">
        <f>IF(Selbstdeklaration!$C$119=Q35,T35,0)</f>
        <v>#NUM!</v>
      </c>
      <c r="Q35" s="66">
        <v>59000</v>
      </c>
      <c r="R35" s="83">
        <f t="shared" si="11"/>
        <v>439.48444444444465</v>
      </c>
      <c r="S35" s="82">
        <f t="shared" si="12"/>
        <v>7.448888888888892E-3</v>
      </c>
      <c r="T35" s="83">
        <f t="shared" si="3"/>
        <v>68.046868686868663</v>
      </c>
      <c r="U35" s="75" t="e">
        <f>IF(Selbstdeklaration!$C$119=V35,W35,0)</f>
        <v>#NUM!</v>
      </c>
      <c r="V35" s="66">
        <v>59000</v>
      </c>
      <c r="W35" s="83">
        <f t="shared" si="13"/>
        <v>47.588477366255169</v>
      </c>
      <c r="X35" s="82">
        <f t="shared" si="14"/>
        <v>8.0658436213991815E-4</v>
      </c>
      <c r="Y35" s="83">
        <f t="shared" si="4"/>
        <v>82.411522633744823</v>
      </c>
    </row>
    <row r="36" spans="1:25" x14ac:dyDescent="0.3">
      <c r="A36" s="75" t="e">
        <f>IF(Selbstdeklaration!$C$119=B36,E36,0)</f>
        <v>#NUM!</v>
      </c>
      <c r="B36" s="66">
        <v>59500</v>
      </c>
      <c r="C36" s="83">
        <f t="shared" si="5"/>
        <v>425.8437037037034</v>
      </c>
      <c r="D36" s="82">
        <f t="shared" si="6"/>
        <v>7.1570370370370321E-3</v>
      </c>
      <c r="E36" s="83">
        <f t="shared" si="0"/>
        <v>46.377845117845148</v>
      </c>
      <c r="F36" s="75" t="e">
        <f>IF(Selbstdeklaration!$C$119=G36,J36,0)</f>
        <v>#NUM!</v>
      </c>
      <c r="G36" s="66">
        <v>59500</v>
      </c>
      <c r="H36" s="83">
        <f t="shared" si="7"/>
        <v>664.32851851851717</v>
      </c>
      <c r="I36" s="82">
        <f t="shared" si="8"/>
        <v>1.1165185185185163E-2</v>
      </c>
      <c r="J36" s="83">
        <f t="shared" si="1"/>
        <v>99.970134680134791</v>
      </c>
      <c r="K36" s="75" t="e">
        <f>IF(Selbstdeklaration!$C$119=L36,O36,0)</f>
        <v>#NUM!</v>
      </c>
      <c r="L36" s="66">
        <v>59500</v>
      </c>
      <c r="M36" s="83">
        <f t="shared" si="9"/>
        <v>223.14703703703728</v>
      </c>
      <c r="N36" s="82">
        <f t="shared" si="10"/>
        <v>3.7503703703703744E-3</v>
      </c>
      <c r="O36" s="83">
        <f t="shared" si="2"/>
        <v>35.350269360269337</v>
      </c>
      <c r="P36" s="75" t="e">
        <f>IF(Selbstdeklaration!$C$119=Q36,T36,0)</f>
        <v>#NUM!</v>
      </c>
      <c r="Q36" s="66">
        <v>59500</v>
      </c>
      <c r="R36" s="83">
        <f t="shared" si="11"/>
        <v>443.73777777777798</v>
      </c>
      <c r="S36" s="82">
        <f t="shared" si="12"/>
        <v>7.4577777777777811E-3</v>
      </c>
      <c r="T36" s="83">
        <f t="shared" si="3"/>
        <v>67.660202020202007</v>
      </c>
      <c r="U36" s="75" t="e">
        <f>IF(Selbstdeklaration!$C$119=V36,W36,0)</f>
        <v>#NUM!</v>
      </c>
      <c r="V36" s="66">
        <v>59500</v>
      </c>
      <c r="W36" s="83">
        <f t="shared" si="13"/>
        <v>48.052983539094676</v>
      </c>
      <c r="X36" s="82">
        <f t="shared" si="14"/>
        <v>8.0761316872428031E-4</v>
      </c>
      <c r="Y36" s="83">
        <f t="shared" si="4"/>
        <v>81.947016460905331</v>
      </c>
    </row>
    <row r="37" spans="1:25" x14ac:dyDescent="0.3">
      <c r="A37" s="75" t="e">
        <f>IF(Selbstdeklaration!$C$119=B37,E37,0)</f>
        <v>#NUM!</v>
      </c>
      <c r="B37" s="79">
        <v>60000</v>
      </c>
      <c r="C37" s="83">
        <f t="shared" si="5"/>
        <v>429.33333333333303</v>
      </c>
      <c r="D37" s="82">
        <f t="shared" si="6"/>
        <v>7.1555555555555504E-3</v>
      </c>
      <c r="E37" s="83">
        <f t="shared" si="0"/>
        <v>46.060606060606091</v>
      </c>
      <c r="F37" s="75" t="e">
        <f>IF(Selbstdeklaration!$C$119=G37,J37,0)</f>
        <v>#NUM!</v>
      </c>
      <c r="G37" s="79">
        <v>60000</v>
      </c>
      <c r="H37" s="83">
        <f t="shared" si="7"/>
        <v>670.66666666666526</v>
      </c>
      <c r="I37" s="82">
        <f t="shared" si="8"/>
        <v>1.1177777777777755E-2</v>
      </c>
      <c r="J37" s="83">
        <f t="shared" si="1"/>
        <v>99.393939393939533</v>
      </c>
      <c r="K37" s="75" t="e">
        <f>IF(Selbstdeklaration!$C$119=L37,O37,0)</f>
        <v>#NUM!</v>
      </c>
      <c r="L37" s="79">
        <v>60000</v>
      </c>
      <c r="M37" s="83">
        <f t="shared" si="9"/>
        <v>225.33333333333357</v>
      </c>
      <c r="N37" s="82">
        <f t="shared" si="10"/>
        <v>3.7555555555555597E-3</v>
      </c>
      <c r="O37" s="83">
        <f t="shared" si="2"/>
        <v>35.151515151515127</v>
      </c>
      <c r="P37" s="75" t="e">
        <f>IF(Selbstdeklaration!$C$119=Q37,T37,0)</f>
        <v>#NUM!</v>
      </c>
      <c r="Q37" s="79">
        <v>60000</v>
      </c>
      <c r="R37" s="83">
        <f t="shared" si="11"/>
        <v>448.00000000000023</v>
      </c>
      <c r="S37" s="82">
        <f t="shared" si="12"/>
        <v>7.4666666666666701E-3</v>
      </c>
      <c r="T37" s="83">
        <f t="shared" si="3"/>
        <v>67.272727272727252</v>
      </c>
      <c r="U37" s="75" t="e">
        <f>IF(Selbstdeklaration!$C$119=V37,W37,0)</f>
        <v>#NUM!</v>
      </c>
      <c r="V37" s="79">
        <v>60000</v>
      </c>
      <c r="W37" s="83">
        <f t="shared" si="13"/>
        <v>48.518518518518547</v>
      </c>
      <c r="X37" s="82">
        <f t="shared" si="14"/>
        <v>8.0864197530864247E-4</v>
      </c>
      <c r="Y37" s="83">
        <f t="shared" si="4"/>
        <v>81.481481481481453</v>
      </c>
    </row>
    <row r="38" spans="1:25" x14ac:dyDescent="0.3">
      <c r="A38" s="75" t="e">
        <f>IF(Selbstdeklaration!$C$119=B38,E38,0)</f>
        <v>#NUM!</v>
      </c>
      <c r="B38" s="66">
        <v>60500</v>
      </c>
      <c r="C38" s="83">
        <f t="shared" si="5"/>
        <v>432.82148148148116</v>
      </c>
      <c r="D38" s="82">
        <f t="shared" si="6"/>
        <v>7.1540740740740688E-3</v>
      </c>
      <c r="E38" s="83">
        <f t="shared" si="0"/>
        <v>45.743501683501712</v>
      </c>
      <c r="F38" s="75" t="e">
        <f>IF(Selbstdeklaration!$C$119=G38,J38,0)</f>
        <v>#NUM!</v>
      </c>
      <c r="G38" s="66">
        <v>60500</v>
      </c>
      <c r="H38" s="83">
        <f t="shared" si="7"/>
        <v>677.01740740740604</v>
      </c>
      <c r="I38" s="82">
        <f t="shared" si="8"/>
        <v>1.1190370370370347E-2</v>
      </c>
      <c r="J38" s="83">
        <f t="shared" si="1"/>
        <v>98.816599326599444</v>
      </c>
      <c r="K38" s="75" t="e">
        <f>IF(Selbstdeklaration!$C$119=L38,O38,0)</f>
        <v>#NUM!</v>
      </c>
      <c r="L38" s="66">
        <v>60500</v>
      </c>
      <c r="M38" s="83">
        <f t="shared" si="9"/>
        <v>227.52481481481507</v>
      </c>
      <c r="N38" s="82">
        <f t="shared" si="10"/>
        <v>3.760740740740745E-3</v>
      </c>
      <c r="O38" s="83">
        <f t="shared" si="2"/>
        <v>34.952289562289543</v>
      </c>
      <c r="P38" s="75" t="e">
        <f>IF(Selbstdeklaration!$C$119=Q38,T38,0)</f>
        <v>#NUM!</v>
      </c>
      <c r="Q38" s="66">
        <v>60500</v>
      </c>
      <c r="R38" s="83">
        <f t="shared" si="11"/>
        <v>452.27111111111134</v>
      </c>
      <c r="S38" s="82">
        <f t="shared" si="12"/>
        <v>7.4755555555555591E-3</v>
      </c>
      <c r="T38" s="83">
        <f t="shared" si="3"/>
        <v>66.884444444444412</v>
      </c>
      <c r="U38" s="75" t="e">
        <f>IF(Selbstdeklaration!$C$119=V38,W38,0)</f>
        <v>#NUM!</v>
      </c>
      <c r="V38" s="66">
        <v>60500</v>
      </c>
      <c r="W38" s="83">
        <f t="shared" si="13"/>
        <v>48.985082304526777</v>
      </c>
      <c r="X38" s="82">
        <f t="shared" si="14"/>
        <v>8.0967078189300463E-4</v>
      </c>
      <c r="Y38" s="83">
        <f t="shared" si="4"/>
        <v>81.01491769547323</v>
      </c>
    </row>
    <row r="39" spans="1:25" x14ac:dyDescent="0.3">
      <c r="A39" s="75" t="e">
        <f>IF(Selbstdeklaration!$C$119=B39,E39,0)</f>
        <v>#NUM!</v>
      </c>
      <c r="B39" s="66">
        <v>61000</v>
      </c>
      <c r="C39" s="83">
        <f t="shared" si="5"/>
        <v>436.30814814814784</v>
      </c>
      <c r="D39" s="82">
        <f t="shared" si="6"/>
        <v>7.1525925925925871E-3</v>
      </c>
      <c r="E39" s="83">
        <f t="shared" ref="E39:E70" si="15">+($E$5-C39)/11</f>
        <v>45.426531986532012</v>
      </c>
      <c r="F39" s="75" t="e">
        <f>IF(Selbstdeklaration!$C$119=G39,J39,0)</f>
        <v>#NUM!</v>
      </c>
      <c r="G39" s="66">
        <v>61000</v>
      </c>
      <c r="H39" s="83">
        <f t="shared" si="7"/>
        <v>683.38074074073927</v>
      </c>
      <c r="I39" s="82">
        <f t="shared" si="8"/>
        <v>1.1202962962962939E-2</v>
      </c>
      <c r="J39" s="83">
        <f t="shared" ref="J39:J70" si="16">+($J$5-H39)/11</f>
        <v>98.238114478114596</v>
      </c>
      <c r="K39" s="75" t="e">
        <f>IF(Selbstdeklaration!$C$119=L39,O39,0)</f>
        <v>#NUM!</v>
      </c>
      <c r="L39" s="66">
        <v>61000</v>
      </c>
      <c r="M39" s="83">
        <f t="shared" si="9"/>
        <v>229.72148148148176</v>
      </c>
      <c r="N39" s="82">
        <f t="shared" si="10"/>
        <v>3.7659259259259304E-3</v>
      </c>
      <c r="O39" s="83">
        <f t="shared" ref="O39:O70" si="17">+($O$5-M39)/11</f>
        <v>34.75259259259257</v>
      </c>
      <c r="P39" s="75" t="e">
        <f>IF(Selbstdeklaration!$C$119=Q39,T39,0)</f>
        <v>#NUM!</v>
      </c>
      <c r="Q39" s="66">
        <v>61000</v>
      </c>
      <c r="R39" s="83">
        <f t="shared" si="11"/>
        <v>456.55111111111131</v>
      </c>
      <c r="S39" s="82">
        <f t="shared" si="12"/>
        <v>7.4844444444444481E-3</v>
      </c>
      <c r="T39" s="83">
        <f t="shared" ref="T39:T70" si="18">+($T$5-R39)/11</f>
        <v>66.495353535353516</v>
      </c>
      <c r="U39" s="75" t="e">
        <f>IF(Selbstdeklaration!$C$119=V39,W39,0)</f>
        <v>#NUM!</v>
      </c>
      <c r="V39" s="66">
        <v>61000</v>
      </c>
      <c r="W39" s="83">
        <f t="shared" si="13"/>
        <v>49.452674897119373</v>
      </c>
      <c r="X39" s="82">
        <f t="shared" si="14"/>
        <v>8.1069958847736678E-4</v>
      </c>
      <c r="Y39" s="83">
        <f t="shared" ref="Y39:Y70" si="19">+($Y$5-W39)</f>
        <v>80.54732510288062</v>
      </c>
    </row>
    <row r="40" spans="1:25" x14ac:dyDescent="0.3">
      <c r="A40" s="75" t="e">
        <f>IF(Selbstdeklaration!$C$119=B40,E40,0)</f>
        <v>#NUM!</v>
      </c>
      <c r="B40" s="66">
        <v>61500</v>
      </c>
      <c r="C40" s="83">
        <f t="shared" ref="C40:C71" si="20">+B40*D40</f>
        <v>439.79333333333301</v>
      </c>
      <c r="D40" s="82">
        <f t="shared" ref="D40:D71" si="21">D39+($D$187-$D$7)/90000*500</f>
        <v>7.1511111111111055E-3</v>
      </c>
      <c r="E40" s="83">
        <f t="shared" si="15"/>
        <v>45.109696969696998</v>
      </c>
      <c r="F40" s="75" t="e">
        <f>IF(Selbstdeklaration!$C$119=G40,J40,0)</f>
        <v>#NUM!</v>
      </c>
      <c r="G40" s="66">
        <v>61500</v>
      </c>
      <c r="H40" s="83">
        <f t="shared" ref="H40:H71" si="22">+G40*I40</f>
        <v>689.75666666666518</v>
      </c>
      <c r="I40" s="82">
        <f t="shared" ref="I40:I71" si="23">I39+($I$187-$I$7)/90000*500</f>
        <v>1.1215555555555531E-2</v>
      </c>
      <c r="J40" s="83">
        <f t="shared" si="16"/>
        <v>97.658484848484974</v>
      </c>
      <c r="K40" s="75" t="e">
        <f>IF(Selbstdeklaration!$C$119=L40,O40,0)</f>
        <v>#NUM!</v>
      </c>
      <c r="L40" s="66">
        <v>61500</v>
      </c>
      <c r="M40" s="83">
        <f t="shared" ref="M40:M71" si="24">+L40*N40</f>
        <v>231.9233333333336</v>
      </c>
      <c r="N40" s="82">
        <f t="shared" ref="N40:N71" si="25">N39+($N$187-$N$7)/90000*500</f>
        <v>3.7711111111111157E-3</v>
      </c>
      <c r="O40" s="83">
        <f t="shared" si="17"/>
        <v>34.552424242424216</v>
      </c>
      <c r="P40" s="75" t="e">
        <f>IF(Selbstdeklaration!$C$119=Q40,T40,0)</f>
        <v>#NUM!</v>
      </c>
      <c r="Q40" s="66">
        <v>61500</v>
      </c>
      <c r="R40" s="83">
        <f t="shared" ref="R40:R71" si="26">+Q40*S40</f>
        <v>460.84000000000026</v>
      </c>
      <c r="S40" s="82">
        <f t="shared" ref="S40:S71" si="27">S39+($S$187-$S$7)/90000*500</f>
        <v>7.4933333333333371E-3</v>
      </c>
      <c r="T40" s="83">
        <f t="shared" si="18"/>
        <v>66.105454545454521</v>
      </c>
      <c r="U40" s="75" t="e">
        <f>IF(Selbstdeklaration!$C$119=V40,W40,0)</f>
        <v>#NUM!</v>
      </c>
      <c r="V40" s="66">
        <v>61500</v>
      </c>
      <c r="W40" s="83">
        <f t="shared" ref="W40:W71" si="28">+V40*X40</f>
        <v>49.921296296296333</v>
      </c>
      <c r="X40" s="82">
        <f t="shared" ref="X40:X71" si="29">X39+($X$187-$X$7)/90000*500</f>
        <v>8.1172839506172894E-4</v>
      </c>
      <c r="Y40" s="83">
        <f t="shared" si="19"/>
        <v>80.078703703703667</v>
      </c>
    </row>
    <row r="41" spans="1:25" x14ac:dyDescent="0.3">
      <c r="A41" s="75" t="e">
        <f>IF(Selbstdeklaration!$C$119=B41,E41,0)</f>
        <v>#NUM!</v>
      </c>
      <c r="B41" s="79">
        <v>62000</v>
      </c>
      <c r="C41" s="83">
        <f t="shared" si="20"/>
        <v>443.27703703703668</v>
      </c>
      <c r="D41" s="82">
        <f t="shared" si="21"/>
        <v>7.1496296296296238E-3</v>
      </c>
      <c r="E41" s="83">
        <f t="shared" si="15"/>
        <v>44.792996632996669</v>
      </c>
      <c r="F41" s="75" t="e">
        <f>IF(Selbstdeklaration!$C$119=G41,J41,0)</f>
        <v>#NUM!</v>
      </c>
      <c r="G41" s="79">
        <v>62000</v>
      </c>
      <c r="H41" s="83">
        <f t="shared" si="22"/>
        <v>696.14518518518355</v>
      </c>
      <c r="I41" s="82">
        <f t="shared" si="23"/>
        <v>1.1228148148148123E-2</v>
      </c>
      <c r="J41" s="83">
        <f t="shared" si="16"/>
        <v>97.077710437710593</v>
      </c>
      <c r="K41" s="75" t="e">
        <f>IF(Selbstdeklaration!$C$119=L41,O41,0)</f>
        <v>#NUM!</v>
      </c>
      <c r="L41" s="79">
        <v>62000</v>
      </c>
      <c r="M41" s="83">
        <f t="shared" si="24"/>
        <v>234.13037037037066</v>
      </c>
      <c r="N41" s="82">
        <f t="shared" si="25"/>
        <v>3.776296296296301E-3</v>
      </c>
      <c r="O41" s="83">
        <f t="shared" si="17"/>
        <v>34.351784511784487</v>
      </c>
      <c r="P41" s="75" t="e">
        <f>IF(Selbstdeklaration!$C$119=Q41,T41,0)</f>
        <v>#NUM!</v>
      </c>
      <c r="Q41" s="79">
        <v>62000</v>
      </c>
      <c r="R41" s="83">
        <f t="shared" si="26"/>
        <v>465.13777777777801</v>
      </c>
      <c r="S41" s="82">
        <f t="shared" si="27"/>
        <v>7.5022222222222261E-3</v>
      </c>
      <c r="T41" s="83">
        <f t="shared" si="18"/>
        <v>65.714747474747455</v>
      </c>
      <c r="U41" s="75" t="e">
        <f>IF(Selbstdeklaration!$C$119=V41,W41,0)</f>
        <v>#NUM!</v>
      </c>
      <c r="V41" s="79">
        <v>62000</v>
      </c>
      <c r="W41" s="83">
        <f t="shared" si="28"/>
        <v>50.390946502057645</v>
      </c>
      <c r="X41" s="82">
        <f t="shared" si="29"/>
        <v>8.127572016460911E-4</v>
      </c>
      <c r="Y41" s="83">
        <f t="shared" si="19"/>
        <v>79.609053497942355</v>
      </c>
    </row>
    <row r="42" spans="1:25" x14ac:dyDescent="0.3">
      <c r="A42" s="75" t="e">
        <f>IF(Selbstdeklaration!$C$119=B42,E42,0)</f>
        <v>#NUM!</v>
      </c>
      <c r="B42" s="66">
        <v>62500</v>
      </c>
      <c r="C42" s="83">
        <f t="shared" si="20"/>
        <v>446.7592592592589</v>
      </c>
      <c r="D42" s="82">
        <f t="shared" si="21"/>
        <v>7.1481481481481422E-3</v>
      </c>
      <c r="E42" s="83">
        <f t="shared" si="15"/>
        <v>44.476430976431011</v>
      </c>
      <c r="F42" s="75" t="e">
        <f>IF(Selbstdeklaration!$C$119=G42,J42,0)</f>
        <v>#NUM!</v>
      </c>
      <c r="G42" s="66">
        <v>62500</v>
      </c>
      <c r="H42" s="83">
        <f t="shared" si="22"/>
        <v>702.5462962962946</v>
      </c>
      <c r="I42" s="82">
        <f t="shared" si="23"/>
        <v>1.1240740740740714E-2</v>
      </c>
      <c r="J42" s="83">
        <f t="shared" si="16"/>
        <v>96.495791245791395</v>
      </c>
      <c r="K42" s="75" t="e">
        <f>IF(Selbstdeklaration!$C$119=L42,O42,0)</f>
        <v>#NUM!</v>
      </c>
      <c r="L42" s="66">
        <v>62500</v>
      </c>
      <c r="M42" s="83">
        <f t="shared" si="24"/>
        <v>236.34259259259289</v>
      </c>
      <c r="N42" s="82">
        <f t="shared" si="25"/>
        <v>3.7814814814814864E-3</v>
      </c>
      <c r="O42" s="83">
        <f t="shared" si="17"/>
        <v>34.150673400673377</v>
      </c>
      <c r="P42" s="75" t="e">
        <f>IF(Selbstdeklaration!$C$119=Q42,T42,0)</f>
        <v>#NUM!</v>
      </c>
      <c r="Q42" s="66">
        <v>62500</v>
      </c>
      <c r="R42" s="83">
        <f t="shared" si="26"/>
        <v>469.44444444444468</v>
      </c>
      <c r="S42" s="82">
        <f t="shared" si="27"/>
        <v>7.5111111111111151E-3</v>
      </c>
      <c r="T42" s="83">
        <f t="shared" si="18"/>
        <v>65.323232323232304</v>
      </c>
      <c r="U42" s="75" t="e">
        <f>IF(Selbstdeklaration!$C$119=V42,W42,0)</f>
        <v>#NUM!</v>
      </c>
      <c r="V42" s="66">
        <v>62500</v>
      </c>
      <c r="W42" s="83">
        <f t="shared" si="28"/>
        <v>50.861625514403329</v>
      </c>
      <c r="X42" s="82">
        <f t="shared" si="29"/>
        <v>8.1378600823045326E-4</v>
      </c>
      <c r="Y42" s="83">
        <f t="shared" si="19"/>
        <v>79.138374485596671</v>
      </c>
    </row>
    <row r="43" spans="1:25" x14ac:dyDescent="0.3">
      <c r="A43" s="75" t="e">
        <f>IF(Selbstdeklaration!$C$119=B43,E43,0)</f>
        <v>#NUM!</v>
      </c>
      <c r="B43" s="66">
        <v>63000</v>
      </c>
      <c r="C43" s="83">
        <f t="shared" si="20"/>
        <v>450.23999999999961</v>
      </c>
      <c r="D43" s="82">
        <f t="shared" si="21"/>
        <v>7.1466666666666605E-3</v>
      </c>
      <c r="E43" s="83">
        <f t="shared" si="15"/>
        <v>44.160000000000032</v>
      </c>
      <c r="F43" s="75" t="e">
        <f>IF(Selbstdeklaration!$C$119=G43,J43,0)</f>
        <v>#NUM!</v>
      </c>
      <c r="G43" s="66">
        <v>63000</v>
      </c>
      <c r="H43" s="83">
        <f t="shared" si="22"/>
        <v>708.95999999999833</v>
      </c>
      <c r="I43" s="82">
        <f t="shared" si="23"/>
        <v>1.1253333333333306E-2</v>
      </c>
      <c r="J43" s="83">
        <f t="shared" si="16"/>
        <v>95.912727272727437</v>
      </c>
      <c r="K43" s="75" t="e">
        <f>IF(Selbstdeklaration!$C$119=L43,O43,0)</f>
        <v>#NUM!</v>
      </c>
      <c r="L43" s="66">
        <v>63000</v>
      </c>
      <c r="M43" s="83">
        <f t="shared" si="24"/>
        <v>238.56000000000031</v>
      </c>
      <c r="N43" s="82">
        <f t="shared" si="25"/>
        <v>3.7866666666666717E-3</v>
      </c>
      <c r="O43" s="83">
        <f t="shared" si="17"/>
        <v>33.949090909090884</v>
      </c>
      <c r="P43" s="75" t="e">
        <f>IF(Selbstdeklaration!$C$119=Q43,T43,0)</f>
        <v>#NUM!</v>
      </c>
      <c r="Q43" s="66">
        <v>63000</v>
      </c>
      <c r="R43" s="83">
        <f t="shared" si="26"/>
        <v>473.76000000000028</v>
      </c>
      <c r="S43" s="82">
        <f t="shared" si="27"/>
        <v>7.5200000000000041E-3</v>
      </c>
      <c r="T43" s="83">
        <f t="shared" si="18"/>
        <v>64.930909090909068</v>
      </c>
      <c r="U43" s="75" t="e">
        <f>IF(Selbstdeklaration!$C$119=V43,W43,0)</f>
        <v>#NUM!</v>
      </c>
      <c r="V43" s="66">
        <v>63000</v>
      </c>
      <c r="W43" s="83">
        <f t="shared" si="28"/>
        <v>51.333333333333371</v>
      </c>
      <c r="X43" s="82">
        <f t="shared" si="29"/>
        <v>8.1481481481481541E-4</v>
      </c>
      <c r="Y43" s="83">
        <f t="shared" si="19"/>
        <v>78.666666666666629</v>
      </c>
    </row>
    <row r="44" spans="1:25" x14ac:dyDescent="0.3">
      <c r="A44" s="75" t="e">
        <f>IF(Selbstdeklaration!$C$119=B44,E44,0)</f>
        <v>#NUM!</v>
      </c>
      <c r="B44" s="66">
        <v>63500</v>
      </c>
      <c r="C44" s="83">
        <f t="shared" si="20"/>
        <v>453.71925925925888</v>
      </c>
      <c r="D44" s="82">
        <f t="shared" si="21"/>
        <v>7.1451851851851789E-3</v>
      </c>
      <c r="E44" s="83">
        <f t="shared" si="15"/>
        <v>43.843703703703738</v>
      </c>
      <c r="F44" s="75" t="e">
        <f>IF(Selbstdeklaration!$C$119=G44,J44,0)</f>
        <v>#NUM!</v>
      </c>
      <c r="G44" s="66">
        <v>63500</v>
      </c>
      <c r="H44" s="83">
        <f t="shared" si="22"/>
        <v>715.38629629629452</v>
      </c>
      <c r="I44" s="82">
        <f t="shared" si="23"/>
        <v>1.1265925925925898E-2</v>
      </c>
      <c r="J44" s="83">
        <f t="shared" si="16"/>
        <v>95.328518518518692</v>
      </c>
      <c r="K44" s="75" t="e">
        <f>IF(Selbstdeklaration!$C$119=L44,O44,0)</f>
        <v>#NUM!</v>
      </c>
      <c r="L44" s="66">
        <v>63500</v>
      </c>
      <c r="M44" s="83">
        <f t="shared" si="24"/>
        <v>240.78259259259292</v>
      </c>
      <c r="N44" s="82">
        <f t="shared" si="25"/>
        <v>3.791851851851857E-3</v>
      </c>
      <c r="O44" s="83">
        <f t="shared" si="17"/>
        <v>33.747037037037011</v>
      </c>
      <c r="P44" s="75" t="e">
        <f>IF(Selbstdeklaration!$C$119=Q44,T44,0)</f>
        <v>#NUM!</v>
      </c>
      <c r="Q44" s="66">
        <v>63500</v>
      </c>
      <c r="R44" s="83">
        <f t="shared" si="26"/>
        <v>478.08444444444473</v>
      </c>
      <c r="S44" s="82">
        <f t="shared" si="27"/>
        <v>7.5288888888888931E-3</v>
      </c>
      <c r="T44" s="83">
        <f t="shared" si="18"/>
        <v>64.537777777777762</v>
      </c>
      <c r="U44" s="75" t="e">
        <f>IF(Selbstdeklaration!$C$119=V44,W44,0)</f>
        <v>#NUM!</v>
      </c>
      <c r="V44" s="66">
        <v>63500</v>
      </c>
      <c r="W44" s="83">
        <f t="shared" si="28"/>
        <v>51.806069958847779</v>
      </c>
      <c r="X44" s="82">
        <f t="shared" si="29"/>
        <v>8.1584362139917757E-4</v>
      </c>
      <c r="Y44" s="83">
        <f t="shared" si="19"/>
        <v>78.193930041152214</v>
      </c>
    </row>
    <row r="45" spans="1:25" x14ac:dyDescent="0.3">
      <c r="A45" s="75" t="e">
        <f>IF(Selbstdeklaration!$C$119=B45,E45,0)</f>
        <v>#NUM!</v>
      </c>
      <c r="B45" s="79">
        <v>64000</v>
      </c>
      <c r="C45" s="83">
        <f t="shared" si="20"/>
        <v>457.19703703703664</v>
      </c>
      <c r="D45" s="82">
        <f t="shared" si="21"/>
        <v>7.1437037037036973E-3</v>
      </c>
      <c r="E45" s="83">
        <f t="shared" si="15"/>
        <v>43.527542087542123</v>
      </c>
      <c r="F45" s="75" t="e">
        <f>IF(Selbstdeklaration!$C$119=G45,J45,0)</f>
        <v>#NUM!</v>
      </c>
      <c r="G45" s="79">
        <v>64000</v>
      </c>
      <c r="H45" s="83">
        <f t="shared" si="22"/>
        <v>721.82518518518339</v>
      </c>
      <c r="I45" s="82">
        <f t="shared" si="23"/>
        <v>1.127851851851849E-2</v>
      </c>
      <c r="J45" s="83">
        <f t="shared" si="16"/>
        <v>94.743164983165158</v>
      </c>
      <c r="K45" s="75" t="e">
        <f>IF(Selbstdeklaration!$C$119=L45,O45,0)</f>
        <v>#NUM!</v>
      </c>
      <c r="L45" s="79">
        <v>64000</v>
      </c>
      <c r="M45" s="83">
        <f t="shared" si="24"/>
        <v>243.01037037037071</v>
      </c>
      <c r="N45" s="82">
        <f t="shared" si="25"/>
        <v>3.7970370370370423E-3</v>
      </c>
      <c r="O45" s="83">
        <f t="shared" si="17"/>
        <v>33.544511784511755</v>
      </c>
      <c r="P45" s="75" t="e">
        <f>IF(Selbstdeklaration!$C$119=Q45,T45,0)</f>
        <v>#NUM!</v>
      </c>
      <c r="Q45" s="79">
        <v>64000</v>
      </c>
      <c r="R45" s="83">
        <f t="shared" si="26"/>
        <v>482.41777777777804</v>
      </c>
      <c r="S45" s="82">
        <f t="shared" si="27"/>
        <v>7.5377777777777821E-3</v>
      </c>
      <c r="T45" s="83">
        <f t="shared" si="18"/>
        <v>64.143838383838357</v>
      </c>
      <c r="U45" s="75" t="e">
        <f>IF(Selbstdeklaration!$C$119=V45,W45,0)</f>
        <v>#NUM!</v>
      </c>
      <c r="V45" s="79">
        <v>64000</v>
      </c>
      <c r="W45" s="83">
        <f t="shared" si="28"/>
        <v>52.279835390946545</v>
      </c>
      <c r="X45" s="82">
        <f t="shared" si="29"/>
        <v>8.1687242798353973E-4</v>
      </c>
      <c r="Y45" s="83">
        <f t="shared" si="19"/>
        <v>77.720164609053455</v>
      </c>
    </row>
    <row r="46" spans="1:25" x14ac:dyDescent="0.3">
      <c r="A46" s="75" t="e">
        <f>IF(Selbstdeklaration!$C$119=B46,E46,0)</f>
        <v>#NUM!</v>
      </c>
      <c r="B46" s="66">
        <v>64500</v>
      </c>
      <c r="C46" s="83">
        <f t="shared" si="20"/>
        <v>460.67333333333289</v>
      </c>
      <c r="D46" s="82">
        <f t="shared" si="21"/>
        <v>7.1422222222222156E-3</v>
      </c>
      <c r="E46" s="83">
        <f t="shared" si="15"/>
        <v>43.211515151515194</v>
      </c>
      <c r="F46" s="75" t="e">
        <f>IF(Selbstdeklaration!$C$119=G46,J46,0)</f>
        <v>#NUM!</v>
      </c>
      <c r="G46" s="66">
        <v>64500</v>
      </c>
      <c r="H46" s="83">
        <f t="shared" si="22"/>
        <v>728.27666666666471</v>
      </c>
      <c r="I46" s="82">
        <f t="shared" si="23"/>
        <v>1.1291111111111082E-2</v>
      </c>
      <c r="J46" s="83">
        <f t="shared" si="16"/>
        <v>94.156666666666837</v>
      </c>
      <c r="K46" s="75" t="e">
        <f>IF(Selbstdeklaration!$C$119=L46,O46,0)</f>
        <v>#NUM!</v>
      </c>
      <c r="L46" s="66">
        <v>64500</v>
      </c>
      <c r="M46" s="83">
        <f t="shared" si="24"/>
        <v>245.24333333333368</v>
      </c>
      <c r="N46" s="82">
        <f t="shared" si="25"/>
        <v>3.8022222222222277E-3</v>
      </c>
      <c r="O46" s="83">
        <f t="shared" si="17"/>
        <v>33.341515151515118</v>
      </c>
      <c r="P46" s="75" t="e">
        <f>IF(Selbstdeklaration!$C$119=Q46,T46,0)</f>
        <v>#NUM!</v>
      </c>
      <c r="Q46" s="66">
        <v>64500</v>
      </c>
      <c r="R46" s="83">
        <f t="shared" si="26"/>
        <v>486.76000000000028</v>
      </c>
      <c r="S46" s="82">
        <f t="shared" si="27"/>
        <v>7.5466666666666711E-3</v>
      </c>
      <c r="T46" s="83">
        <f t="shared" si="18"/>
        <v>63.749090909090889</v>
      </c>
      <c r="U46" s="75" t="e">
        <f>IF(Selbstdeklaration!$C$119=V46,W46,0)</f>
        <v>#NUM!</v>
      </c>
      <c r="V46" s="66">
        <v>64500</v>
      </c>
      <c r="W46" s="83">
        <f t="shared" si="28"/>
        <v>52.754629629629669</v>
      </c>
      <c r="X46" s="82">
        <f t="shared" si="29"/>
        <v>8.1790123456790189E-4</v>
      </c>
      <c r="Y46" s="83">
        <f t="shared" si="19"/>
        <v>77.245370370370324</v>
      </c>
    </row>
    <row r="47" spans="1:25" x14ac:dyDescent="0.3">
      <c r="A47" s="75" t="e">
        <f>IF(Selbstdeklaration!$C$119=B47,E47,0)</f>
        <v>#NUM!</v>
      </c>
      <c r="B47" s="66">
        <v>65000</v>
      </c>
      <c r="C47" s="83">
        <f t="shared" si="20"/>
        <v>464.1481481481477</v>
      </c>
      <c r="D47" s="82">
        <f t="shared" si="21"/>
        <v>7.140740740740734E-3</v>
      </c>
      <c r="E47" s="83">
        <f t="shared" si="15"/>
        <v>42.895622895622935</v>
      </c>
      <c r="F47" s="75" t="e">
        <f>IF(Selbstdeklaration!$C$119=G47,J47,0)</f>
        <v>#NUM!</v>
      </c>
      <c r="G47" s="66">
        <v>65000</v>
      </c>
      <c r="H47" s="83">
        <f t="shared" si="22"/>
        <v>734.74074074073883</v>
      </c>
      <c r="I47" s="82">
        <f t="shared" si="23"/>
        <v>1.1303703703703673E-2</v>
      </c>
      <c r="J47" s="83">
        <f t="shared" si="16"/>
        <v>93.569023569023742</v>
      </c>
      <c r="K47" s="75" t="e">
        <f>IF(Selbstdeklaration!$C$119=L47,O47,0)</f>
        <v>#NUM!</v>
      </c>
      <c r="L47" s="66">
        <v>65000</v>
      </c>
      <c r="M47" s="83">
        <f t="shared" si="24"/>
        <v>247.48148148148184</v>
      </c>
      <c r="N47" s="82">
        <f t="shared" si="25"/>
        <v>3.807407407407413E-3</v>
      </c>
      <c r="O47" s="83">
        <f t="shared" si="17"/>
        <v>33.138047138047106</v>
      </c>
      <c r="P47" s="75" t="e">
        <f>IF(Selbstdeklaration!$C$119=Q47,T47,0)</f>
        <v>#NUM!</v>
      </c>
      <c r="Q47" s="66">
        <v>65000</v>
      </c>
      <c r="R47" s="83">
        <f t="shared" si="26"/>
        <v>491.11111111111143</v>
      </c>
      <c r="S47" s="82">
        <f t="shared" si="27"/>
        <v>7.5555555555555601E-3</v>
      </c>
      <c r="T47" s="83">
        <f t="shared" si="18"/>
        <v>63.353535353535328</v>
      </c>
      <c r="U47" s="75" t="e">
        <f>IF(Selbstdeklaration!$C$119=V47,W47,0)</f>
        <v>#NUM!</v>
      </c>
      <c r="V47" s="66">
        <v>65000</v>
      </c>
      <c r="W47" s="83">
        <f t="shared" si="28"/>
        <v>53.230452674897165</v>
      </c>
      <c r="X47" s="82">
        <f t="shared" si="29"/>
        <v>8.1893004115226405E-4</v>
      </c>
      <c r="Y47" s="83">
        <f t="shared" si="19"/>
        <v>76.769547325102835</v>
      </c>
    </row>
    <row r="48" spans="1:25" x14ac:dyDescent="0.3">
      <c r="A48" s="75" t="e">
        <f>IF(Selbstdeklaration!$C$119=B48,E48,0)</f>
        <v>#NUM!</v>
      </c>
      <c r="B48" s="66">
        <v>65500</v>
      </c>
      <c r="C48" s="83">
        <f t="shared" si="20"/>
        <v>467.62148148148106</v>
      </c>
      <c r="D48" s="82">
        <f t="shared" si="21"/>
        <v>7.1392592592592523E-3</v>
      </c>
      <c r="E48" s="83">
        <f t="shared" si="15"/>
        <v>42.579865319865355</v>
      </c>
      <c r="F48" s="75" t="e">
        <f>IF(Selbstdeklaration!$C$119=G48,J48,0)</f>
        <v>#NUM!</v>
      </c>
      <c r="G48" s="66">
        <v>65500</v>
      </c>
      <c r="H48" s="83">
        <f t="shared" si="22"/>
        <v>741.2174074074054</v>
      </c>
      <c r="I48" s="82">
        <f t="shared" si="23"/>
        <v>1.1316296296296265E-2</v>
      </c>
      <c r="J48" s="83">
        <f t="shared" si="16"/>
        <v>92.980235690235872</v>
      </c>
      <c r="K48" s="75" t="e">
        <f>IF(Selbstdeklaration!$C$119=L48,O48,0)</f>
        <v>#NUM!</v>
      </c>
      <c r="L48" s="66">
        <v>65500</v>
      </c>
      <c r="M48" s="83">
        <f t="shared" si="24"/>
        <v>249.7248148148152</v>
      </c>
      <c r="N48" s="82">
        <f t="shared" si="25"/>
        <v>3.8125925925925983E-3</v>
      </c>
      <c r="O48" s="83">
        <f t="shared" si="17"/>
        <v>32.934107744107706</v>
      </c>
      <c r="P48" s="75" t="e">
        <f>IF(Selbstdeklaration!$C$119=Q48,T48,0)</f>
        <v>#NUM!</v>
      </c>
      <c r="Q48" s="66">
        <v>65500</v>
      </c>
      <c r="R48" s="83">
        <f t="shared" si="26"/>
        <v>495.47111111111144</v>
      </c>
      <c r="S48" s="82">
        <f t="shared" si="27"/>
        <v>7.5644444444444492E-3</v>
      </c>
      <c r="T48" s="83">
        <f t="shared" si="18"/>
        <v>62.95717171717169</v>
      </c>
      <c r="U48" s="75" t="e">
        <f>IF(Selbstdeklaration!$C$119=V48,W48,0)</f>
        <v>#NUM!</v>
      </c>
      <c r="V48" s="66">
        <v>65500</v>
      </c>
      <c r="W48" s="83">
        <f t="shared" si="28"/>
        <v>53.707304526749013</v>
      </c>
      <c r="X48" s="82">
        <f t="shared" si="29"/>
        <v>8.199588477366262E-4</v>
      </c>
      <c r="Y48" s="83">
        <f t="shared" si="19"/>
        <v>76.292695473250987</v>
      </c>
    </row>
    <row r="49" spans="1:25" x14ac:dyDescent="0.3">
      <c r="A49" s="75" t="e">
        <f>IF(Selbstdeklaration!$C$119=B49,E49,0)</f>
        <v>#NUM!</v>
      </c>
      <c r="B49" s="79">
        <v>66000</v>
      </c>
      <c r="C49" s="83">
        <f t="shared" si="20"/>
        <v>471.09333333333285</v>
      </c>
      <c r="D49" s="82">
        <f t="shared" si="21"/>
        <v>7.1377777777777707E-3</v>
      </c>
      <c r="E49" s="83">
        <f t="shared" si="15"/>
        <v>42.264242424242468</v>
      </c>
      <c r="F49" s="75" t="e">
        <f>IF(Selbstdeklaration!$C$119=G49,J49,0)</f>
        <v>#NUM!</v>
      </c>
      <c r="G49" s="79">
        <v>66000</v>
      </c>
      <c r="H49" s="83">
        <f t="shared" si="22"/>
        <v>747.70666666666455</v>
      </c>
      <c r="I49" s="82">
        <f t="shared" si="23"/>
        <v>1.1328888888888857E-2</v>
      </c>
      <c r="J49" s="83">
        <f t="shared" si="16"/>
        <v>92.39030303030323</v>
      </c>
      <c r="K49" s="75" t="e">
        <f>IF(Selbstdeklaration!$C$119=L49,O49,0)</f>
        <v>#NUM!</v>
      </c>
      <c r="L49" s="79">
        <v>66000</v>
      </c>
      <c r="M49" s="83">
        <f t="shared" si="24"/>
        <v>251.97333333333373</v>
      </c>
      <c r="N49" s="82">
        <f t="shared" si="25"/>
        <v>3.8177777777777836E-3</v>
      </c>
      <c r="O49" s="83">
        <f t="shared" si="17"/>
        <v>32.729696969696938</v>
      </c>
      <c r="P49" s="75" t="e">
        <f>IF(Selbstdeklaration!$C$119=Q49,T49,0)</f>
        <v>#NUM!</v>
      </c>
      <c r="Q49" s="79">
        <v>66000</v>
      </c>
      <c r="R49" s="83">
        <f t="shared" si="26"/>
        <v>499.84000000000032</v>
      </c>
      <c r="S49" s="82">
        <f t="shared" si="27"/>
        <v>7.5733333333333382E-3</v>
      </c>
      <c r="T49" s="83">
        <f t="shared" si="18"/>
        <v>62.559999999999967</v>
      </c>
      <c r="U49" s="75" t="e">
        <f>IF(Selbstdeklaration!$C$119=V49,W49,0)</f>
        <v>#NUM!</v>
      </c>
      <c r="V49" s="79">
        <v>66000</v>
      </c>
      <c r="W49" s="83">
        <f t="shared" si="28"/>
        <v>54.185185185185233</v>
      </c>
      <c r="X49" s="82">
        <f t="shared" si="29"/>
        <v>8.2098765432098836E-4</v>
      </c>
      <c r="Y49" s="83">
        <f t="shared" si="19"/>
        <v>75.814814814814767</v>
      </c>
    </row>
    <row r="50" spans="1:25" x14ac:dyDescent="0.3">
      <c r="A50" s="75" t="e">
        <f>IF(Selbstdeklaration!$C$119=B50,E50,0)</f>
        <v>#NUM!</v>
      </c>
      <c r="B50" s="66">
        <v>66500</v>
      </c>
      <c r="C50" s="83">
        <f t="shared" si="20"/>
        <v>474.5637037037032</v>
      </c>
      <c r="D50" s="82">
        <f t="shared" si="21"/>
        <v>7.136296296296289E-3</v>
      </c>
      <c r="E50" s="83">
        <f t="shared" si="15"/>
        <v>41.948754208754252</v>
      </c>
      <c r="F50" s="75" t="e">
        <f>IF(Selbstdeklaration!$C$119=G50,J50,0)</f>
        <v>#NUM!</v>
      </c>
      <c r="G50" s="66">
        <v>66500</v>
      </c>
      <c r="H50" s="83">
        <f t="shared" si="22"/>
        <v>754.20851851851637</v>
      </c>
      <c r="I50" s="82">
        <f t="shared" si="23"/>
        <v>1.1341481481481449E-2</v>
      </c>
      <c r="J50" s="83">
        <f t="shared" si="16"/>
        <v>91.799225589225784</v>
      </c>
      <c r="K50" s="75" t="e">
        <f>IF(Selbstdeklaration!$C$119=L50,O50,0)</f>
        <v>#NUM!</v>
      </c>
      <c r="L50" s="66">
        <v>66500</v>
      </c>
      <c r="M50" s="83">
        <f t="shared" si="24"/>
        <v>254.22703703703743</v>
      </c>
      <c r="N50" s="82">
        <f t="shared" si="25"/>
        <v>3.822962962962969E-3</v>
      </c>
      <c r="O50" s="83">
        <f t="shared" si="17"/>
        <v>32.524814814814775</v>
      </c>
      <c r="P50" s="75" t="e">
        <f>IF(Selbstdeklaration!$C$119=Q50,T50,0)</f>
        <v>#NUM!</v>
      </c>
      <c r="Q50" s="66">
        <v>66500</v>
      </c>
      <c r="R50" s="83">
        <f t="shared" si="26"/>
        <v>504.21777777777811</v>
      </c>
      <c r="S50" s="82">
        <f t="shared" si="27"/>
        <v>7.5822222222222272E-3</v>
      </c>
      <c r="T50" s="83">
        <f t="shared" si="18"/>
        <v>62.162020202020173</v>
      </c>
      <c r="U50" s="75" t="e">
        <f>IF(Selbstdeklaration!$C$119=V50,W50,0)</f>
        <v>#NUM!</v>
      </c>
      <c r="V50" s="66">
        <v>66500</v>
      </c>
      <c r="W50" s="83">
        <f t="shared" si="28"/>
        <v>54.664094650205811</v>
      </c>
      <c r="X50" s="82">
        <f t="shared" si="29"/>
        <v>8.2201646090535052E-4</v>
      </c>
      <c r="Y50" s="83">
        <f t="shared" si="19"/>
        <v>75.335905349794189</v>
      </c>
    </row>
    <row r="51" spans="1:25" x14ac:dyDescent="0.3">
      <c r="A51" s="75" t="e">
        <f>IF(Selbstdeklaration!$C$119=B51,E51,0)</f>
        <v>#NUM!</v>
      </c>
      <c r="B51" s="66">
        <v>67000</v>
      </c>
      <c r="C51" s="83">
        <f t="shared" si="20"/>
        <v>478.0325925925921</v>
      </c>
      <c r="D51" s="82">
        <f t="shared" si="21"/>
        <v>7.1348148148148074E-3</v>
      </c>
      <c r="E51" s="83">
        <f t="shared" si="15"/>
        <v>41.633400673400722</v>
      </c>
      <c r="F51" s="75" t="e">
        <f>IF(Selbstdeklaration!$C$119=G51,J51,0)</f>
        <v>#NUM!</v>
      </c>
      <c r="G51" s="66">
        <v>67000</v>
      </c>
      <c r="H51" s="83">
        <f t="shared" si="22"/>
        <v>760.72296296296076</v>
      </c>
      <c r="I51" s="82">
        <f t="shared" si="23"/>
        <v>1.1354074074074041E-2</v>
      </c>
      <c r="J51" s="83">
        <f t="shared" si="16"/>
        <v>91.207003367003566</v>
      </c>
      <c r="K51" s="75" t="e">
        <f>IF(Selbstdeklaration!$C$119=L51,O51,0)</f>
        <v>#NUM!</v>
      </c>
      <c r="L51" s="66">
        <v>67000</v>
      </c>
      <c r="M51" s="83">
        <f t="shared" si="24"/>
        <v>256.48592592592632</v>
      </c>
      <c r="N51" s="82">
        <f t="shared" si="25"/>
        <v>3.8281481481481543E-3</v>
      </c>
      <c r="O51" s="83">
        <f t="shared" si="17"/>
        <v>32.319461279461244</v>
      </c>
      <c r="P51" s="75" t="e">
        <f>IF(Selbstdeklaration!$C$119=Q51,T51,0)</f>
        <v>#NUM!</v>
      </c>
      <c r="Q51" s="66">
        <v>67000</v>
      </c>
      <c r="R51" s="83">
        <f t="shared" si="26"/>
        <v>508.60444444444477</v>
      </c>
      <c r="S51" s="82">
        <f t="shared" si="27"/>
        <v>7.5911111111111162E-3</v>
      </c>
      <c r="T51" s="83">
        <f t="shared" si="18"/>
        <v>61.763232323232295</v>
      </c>
      <c r="U51" s="75" t="e">
        <f>IF(Selbstdeklaration!$C$119=V51,W51,0)</f>
        <v>#NUM!</v>
      </c>
      <c r="V51" s="66">
        <v>67000</v>
      </c>
      <c r="W51" s="83">
        <f t="shared" si="28"/>
        <v>55.144032921810748</v>
      </c>
      <c r="X51" s="82">
        <f t="shared" si="29"/>
        <v>8.2304526748971268E-4</v>
      </c>
      <c r="Y51" s="83">
        <f t="shared" si="19"/>
        <v>74.855967078189252</v>
      </c>
    </row>
    <row r="52" spans="1:25" x14ac:dyDescent="0.3">
      <c r="A52" s="75" t="e">
        <f>IF(Selbstdeklaration!$C$119=B52,E52,0)</f>
        <v>#NUM!</v>
      </c>
      <c r="B52" s="66">
        <v>67500</v>
      </c>
      <c r="C52" s="83">
        <f t="shared" si="20"/>
        <v>481.49999999999949</v>
      </c>
      <c r="D52" s="82">
        <f t="shared" si="21"/>
        <v>7.1333333333333257E-3</v>
      </c>
      <c r="E52" s="83">
        <f t="shared" si="15"/>
        <v>41.318181818181863</v>
      </c>
      <c r="F52" s="75" t="e">
        <f>IF(Selbstdeklaration!$C$119=G52,J52,0)</f>
        <v>#NUM!</v>
      </c>
      <c r="G52" s="66">
        <v>67500</v>
      </c>
      <c r="H52" s="83">
        <f t="shared" si="22"/>
        <v>767.24999999999773</v>
      </c>
      <c r="I52" s="82">
        <f t="shared" si="23"/>
        <v>1.1366666666666633E-2</v>
      </c>
      <c r="J52" s="83">
        <f t="shared" si="16"/>
        <v>90.613636363636573</v>
      </c>
      <c r="K52" s="75" t="e">
        <f>IF(Selbstdeklaration!$C$119=L52,O52,0)</f>
        <v>#NUM!</v>
      </c>
      <c r="L52" s="66">
        <v>67500</v>
      </c>
      <c r="M52" s="83">
        <f t="shared" si="24"/>
        <v>258.7500000000004</v>
      </c>
      <c r="N52" s="82">
        <f t="shared" si="25"/>
        <v>3.8333333333333396E-3</v>
      </c>
      <c r="O52" s="83">
        <f t="shared" si="17"/>
        <v>32.113636363636324</v>
      </c>
      <c r="P52" s="75" t="e">
        <f>IF(Selbstdeklaration!$C$119=Q52,T52,0)</f>
        <v>#NUM!</v>
      </c>
      <c r="Q52" s="66">
        <v>67500</v>
      </c>
      <c r="R52" s="83">
        <f t="shared" si="26"/>
        <v>513.00000000000034</v>
      </c>
      <c r="S52" s="82">
        <f t="shared" si="27"/>
        <v>7.6000000000000052E-3</v>
      </c>
      <c r="T52" s="83">
        <f t="shared" si="18"/>
        <v>61.363636363636331</v>
      </c>
      <c r="U52" s="75" t="e">
        <f>IF(Selbstdeklaration!$C$119=V52,W52,0)</f>
        <v>#NUM!</v>
      </c>
      <c r="V52" s="66">
        <v>67500</v>
      </c>
      <c r="W52" s="83">
        <f t="shared" si="28"/>
        <v>55.62500000000005</v>
      </c>
      <c r="X52" s="82">
        <f t="shared" si="29"/>
        <v>8.2407407407407483E-4</v>
      </c>
      <c r="Y52" s="83">
        <f t="shared" si="19"/>
        <v>74.374999999999943</v>
      </c>
    </row>
    <row r="53" spans="1:25" x14ac:dyDescent="0.3">
      <c r="A53" s="75" t="e">
        <f>IF(Selbstdeklaration!$C$119=B53,E53,0)</f>
        <v>#NUM!</v>
      </c>
      <c r="B53" s="66">
        <v>68000</v>
      </c>
      <c r="C53" s="83">
        <f t="shared" si="20"/>
        <v>484.96592592592538</v>
      </c>
      <c r="D53" s="82">
        <f t="shared" si="21"/>
        <v>7.1318518518518441E-3</v>
      </c>
      <c r="E53" s="83">
        <f t="shared" si="15"/>
        <v>41.003097643097696</v>
      </c>
      <c r="F53" s="75" t="e">
        <f>IF(Selbstdeklaration!$C$119=G53,J53,0)</f>
        <v>#NUM!</v>
      </c>
      <c r="G53" s="66">
        <v>68000</v>
      </c>
      <c r="H53" s="83">
        <f t="shared" si="22"/>
        <v>773.78962962962726</v>
      </c>
      <c r="I53" s="82">
        <f t="shared" si="23"/>
        <v>1.1379259259259224E-2</v>
      </c>
      <c r="J53" s="83">
        <f t="shared" si="16"/>
        <v>90.019124579124792</v>
      </c>
      <c r="K53" s="75" t="e">
        <f>IF(Selbstdeklaration!$C$119=L53,O53,0)</f>
        <v>#NUM!</v>
      </c>
      <c r="L53" s="66">
        <v>68000</v>
      </c>
      <c r="M53" s="83">
        <f t="shared" si="24"/>
        <v>261.01925925925968</v>
      </c>
      <c r="N53" s="82">
        <f t="shared" si="25"/>
        <v>3.838518518518525E-3</v>
      </c>
      <c r="O53" s="83">
        <f t="shared" si="17"/>
        <v>31.90734006734003</v>
      </c>
      <c r="P53" s="75" t="e">
        <f>IF(Selbstdeklaration!$C$119=Q53,T53,0)</f>
        <v>#NUM!</v>
      </c>
      <c r="Q53" s="66">
        <v>68000</v>
      </c>
      <c r="R53" s="83">
        <f t="shared" si="26"/>
        <v>517.40444444444483</v>
      </c>
      <c r="S53" s="82">
        <f t="shared" si="27"/>
        <v>7.6088888888888942E-3</v>
      </c>
      <c r="T53" s="83">
        <f t="shared" si="18"/>
        <v>60.96323232323229</v>
      </c>
      <c r="U53" s="75" t="e">
        <f>IF(Selbstdeklaration!$C$119=V53,W53,0)</f>
        <v>#NUM!</v>
      </c>
      <c r="V53" s="66">
        <v>68000</v>
      </c>
      <c r="W53" s="83">
        <f t="shared" si="28"/>
        <v>56.106995884773717</v>
      </c>
      <c r="X53" s="82">
        <f t="shared" si="29"/>
        <v>8.2510288065843699E-4</v>
      </c>
      <c r="Y53" s="83">
        <f t="shared" si="19"/>
        <v>73.89300411522629</v>
      </c>
    </row>
    <row r="54" spans="1:25" x14ac:dyDescent="0.3">
      <c r="A54" s="75" t="e">
        <f>IF(Selbstdeklaration!$C$119=B54,E54,0)</f>
        <v>#NUM!</v>
      </c>
      <c r="B54" s="79">
        <v>68500</v>
      </c>
      <c r="C54" s="83">
        <f t="shared" si="20"/>
        <v>488.43037037036981</v>
      </c>
      <c r="D54" s="82">
        <f t="shared" si="21"/>
        <v>7.1303703703703624E-3</v>
      </c>
      <c r="E54" s="83">
        <f t="shared" si="15"/>
        <v>40.688148148148201</v>
      </c>
      <c r="F54" s="75" t="e">
        <f>IF(Selbstdeklaration!$C$119=G54,J54,0)</f>
        <v>#NUM!</v>
      </c>
      <c r="G54" s="79">
        <v>68500</v>
      </c>
      <c r="H54" s="83">
        <f t="shared" si="22"/>
        <v>780.34185185184936</v>
      </c>
      <c r="I54" s="82">
        <f t="shared" si="23"/>
        <v>1.1391851851851816E-2</v>
      </c>
      <c r="J54" s="83">
        <f t="shared" si="16"/>
        <v>89.423468013468238</v>
      </c>
      <c r="K54" s="75" t="e">
        <f>IF(Selbstdeklaration!$C$119=L54,O54,0)</f>
        <v>#NUM!</v>
      </c>
      <c r="L54" s="79">
        <v>68500</v>
      </c>
      <c r="M54" s="83">
        <f t="shared" si="24"/>
        <v>263.29370370370418</v>
      </c>
      <c r="N54" s="82">
        <f t="shared" si="25"/>
        <v>3.8437037037037103E-3</v>
      </c>
      <c r="O54" s="83">
        <f t="shared" si="17"/>
        <v>31.700572390572347</v>
      </c>
      <c r="P54" s="75" t="e">
        <f>IF(Selbstdeklaration!$C$119=Q54,T54,0)</f>
        <v>#NUM!</v>
      </c>
      <c r="Q54" s="79">
        <v>68500</v>
      </c>
      <c r="R54" s="83">
        <f t="shared" si="26"/>
        <v>521.81777777777813</v>
      </c>
      <c r="S54" s="82">
        <f t="shared" si="27"/>
        <v>7.6177777777777832E-3</v>
      </c>
      <c r="T54" s="83">
        <f t="shared" si="18"/>
        <v>60.562020202020172</v>
      </c>
      <c r="U54" s="75" t="e">
        <f>IF(Selbstdeklaration!$C$119=V54,W54,0)</f>
        <v>#NUM!</v>
      </c>
      <c r="V54" s="79">
        <v>68500</v>
      </c>
      <c r="W54" s="83">
        <f t="shared" si="28"/>
        <v>56.590020576131742</v>
      </c>
      <c r="X54" s="82">
        <f t="shared" si="29"/>
        <v>8.2613168724279915E-4</v>
      </c>
      <c r="Y54" s="83">
        <f t="shared" si="19"/>
        <v>73.409979423868265</v>
      </c>
    </row>
    <row r="55" spans="1:25" x14ac:dyDescent="0.3">
      <c r="A55" s="75" t="e">
        <f>IF(Selbstdeklaration!$C$119=B55,E55,0)</f>
        <v>#NUM!</v>
      </c>
      <c r="B55" s="66">
        <v>69000</v>
      </c>
      <c r="C55" s="83">
        <f t="shared" si="20"/>
        <v>491.89333333333275</v>
      </c>
      <c r="D55" s="82">
        <f t="shared" si="21"/>
        <v>7.1288888888888808E-3</v>
      </c>
      <c r="E55" s="83">
        <f t="shared" si="15"/>
        <v>40.373333333333385</v>
      </c>
      <c r="F55" s="75" t="e">
        <f>IF(Selbstdeklaration!$C$119=G55,J55,0)</f>
        <v>#NUM!</v>
      </c>
      <c r="G55" s="66">
        <v>69000</v>
      </c>
      <c r="H55" s="83">
        <f t="shared" si="22"/>
        <v>786.90666666666414</v>
      </c>
      <c r="I55" s="82">
        <f t="shared" si="23"/>
        <v>1.1404444444444408E-2</v>
      </c>
      <c r="J55" s="83">
        <f t="shared" si="16"/>
        <v>88.826666666666895</v>
      </c>
      <c r="K55" s="75" t="e">
        <f>IF(Selbstdeklaration!$C$119=L55,O55,0)</f>
        <v>#NUM!</v>
      </c>
      <c r="L55" s="66">
        <v>69000</v>
      </c>
      <c r="M55" s="83">
        <f t="shared" si="24"/>
        <v>265.57333333333378</v>
      </c>
      <c r="N55" s="82">
        <f t="shared" si="25"/>
        <v>3.8488888888888956E-3</v>
      </c>
      <c r="O55" s="83">
        <f t="shared" si="17"/>
        <v>31.493333333333293</v>
      </c>
      <c r="P55" s="75" t="e">
        <f>IF(Selbstdeklaration!$C$119=Q55,T55,0)</f>
        <v>#NUM!</v>
      </c>
      <c r="Q55" s="66">
        <v>69000</v>
      </c>
      <c r="R55" s="83">
        <f t="shared" si="26"/>
        <v>526.24000000000035</v>
      </c>
      <c r="S55" s="82">
        <f t="shared" si="27"/>
        <v>7.6266666666666722E-3</v>
      </c>
      <c r="T55" s="83">
        <f t="shared" si="18"/>
        <v>60.159999999999968</v>
      </c>
      <c r="U55" s="75" t="e">
        <f>IF(Selbstdeklaration!$C$119=V55,W55,0)</f>
        <v>#NUM!</v>
      </c>
      <c r="V55" s="66">
        <v>69000</v>
      </c>
      <c r="W55" s="83">
        <f t="shared" si="28"/>
        <v>57.074074074074133</v>
      </c>
      <c r="X55" s="82">
        <f t="shared" si="29"/>
        <v>8.2716049382716131E-4</v>
      </c>
      <c r="Y55" s="83">
        <f t="shared" si="19"/>
        <v>72.925925925925867</v>
      </c>
    </row>
    <row r="56" spans="1:25" x14ac:dyDescent="0.3">
      <c r="A56" s="75" t="e">
        <f>IF(Selbstdeklaration!$C$119=B56,E56,0)</f>
        <v>#NUM!</v>
      </c>
      <c r="B56" s="66">
        <v>69500</v>
      </c>
      <c r="C56" s="83">
        <f t="shared" si="20"/>
        <v>495.35481481481423</v>
      </c>
      <c r="D56" s="82">
        <f t="shared" si="21"/>
        <v>7.1274074074073991E-3</v>
      </c>
      <c r="E56" s="83">
        <f t="shared" si="15"/>
        <v>40.058653198653253</v>
      </c>
      <c r="F56" s="75" t="e">
        <f>IF(Selbstdeklaration!$C$119=G56,J56,0)</f>
        <v>#NUM!</v>
      </c>
      <c r="G56" s="66">
        <v>69500</v>
      </c>
      <c r="H56" s="83">
        <f t="shared" si="22"/>
        <v>793.48407407407149</v>
      </c>
      <c r="I56" s="82">
        <f t="shared" si="23"/>
        <v>1.1417037037037E-2</v>
      </c>
      <c r="J56" s="83">
        <f t="shared" si="16"/>
        <v>88.228720538720779</v>
      </c>
      <c r="K56" s="75" t="e">
        <f>IF(Selbstdeklaration!$C$119=L56,O56,0)</f>
        <v>#NUM!</v>
      </c>
      <c r="L56" s="66">
        <v>69500</v>
      </c>
      <c r="M56" s="83">
        <f t="shared" si="24"/>
        <v>267.85814814814864</v>
      </c>
      <c r="N56" s="82">
        <f t="shared" si="25"/>
        <v>3.8540740740740809E-3</v>
      </c>
      <c r="O56" s="83">
        <f t="shared" si="17"/>
        <v>31.285622895622851</v>
      </c>
      <c r="P56" s="75" t="e">
        <f>IF(Selbstdeklaration!$C$119=Q56,T56,0)</f>
        <v>#NUM!</v>
      </c>
      <c r="Q56" s="66">
        <v>69500</v>
      </c>
      <c r="R56" s="83">
        <f t="shared" si="26"/>
        <v>530.67111111111149</v>
      </c>
      <c r="S56" s="82">
        <f t="shared" si="27"/>
        <v>7.6355555555555612E-3</v>
      </c>
      <c r="T56" s="83">
        <f t="shared" si="18"/>
        <v>59.75717171717168</v>
      </c>
      <c r="U56" s="75" t="e">
        <f>IF(Selbstdeklaration!$C$119=V56,W56,0)</f>
        <v>#NUM!</v>
      </c>
      <c r="V56" s="66">
        <v>69500</v>
      </c>
      <c r="W56" s="83">
        <f t="shared" si="28"/>
        <v>57.559156378600882</v>
      </c>
      <c r="X56" s="82">
        <f t="shared" si="29"/>
        <v>8.2818930041152347E-4</v>
      </c>
      <c r="Y56" s="83">
        <f t="shared" si="19"/>
        <v>72.440843621399125</v>
      </c>
    </row>
    <row r="57" spans="1:25" x14ac:dyDescent="0.3">
      <c r="A57" s="75" t="e">
        <f>IF(Selbstdeklaration!$C$119=B57,E57,0)</f>
        <v>#NUM!</v>
      </c>
      <c r="B57" s="66">
        <v>70000</v>
      </c>
      <c r="C57" s="83">
        <f t="shared" si="20"/>
        <v>498.81481481481421</v>
      </c>
      <c r="D57" s="82">
        <f t="shared" si="21"/>
        <v>7.1259259259259175E-3</v>
      </c>
      <c r="E57" s="83">
        <f t="shared" si="15"/>
        <v>39.744107744107801</v>
      </c>
      <c r="F57" s="75" t="e">
        <f>IF(Selbstdeklaration!$C$119=G57,J57,0)</f>
        <v>#NUM!</v>
      </c>
      <c r="G57" s="66">
        <v>70000</v>
      </c>
      <c r="H57" s="83">
        <f t="shared" si="22"/>
        <v>800.0740740740714</v>
      </c>
      <c r="I57" s="82">
        <f t="shared" si="23"/>
        <v>1.1429629629629592E-2</v>
      </c>
      <c r="J57" s="83">
        <f t="shared" si="16"/>
        <v>87.629629629629875</v>
      </c>
      <c r="K57" s="75" t="e">
        <f>IF(Selbstdeklaration!$C$119=L57,O57,0)</f>
        <v>#NUM!</v>
      </c>
      <c r="L57" s="66">
        <v>70000</v>
      </c>
      <c r="M57" s="83">
        <f t="shared" si="24"/>
        <v>270.14814814814866</v>
      </c>
      <c r="N57" s="82">
        <f t="shared" si="25"/>
        <v>3.8592592592592663E-3</v>
      </c>
      <c r="O57" s="83">
        <f t="shared" si="17"/>
        <v>31.07744107744103</v>
      </c>
      <c r="P57" s="75" t="e">
        <f>IF(Selbstdeklaration!$C$119=Q57,T57,0)</f>
        <v>#NUM!</v>
      </c>
      <c r="Q57" s="66">
        <v>70000</v>
      </c>
      <c r="R57" s="83">
        <f t="shared" si="26"/>
        <v>535.11111111111154</v>
      </c>
      <c r="S57" s="82">
        <f t="shared" si="27"/>
        <v>7.6444444444444502E-3</v>
      </c>
      <c r="T57" s="83">
        <f t="shared" si="18"/>
        <v>59.353535353535314</v>
      </c>
      <c r="U57" s="75" t="e">
        <f>IF(Selbstdeklaration!$C$119=V57,W57,0)</f>
        <v>#NUM!</v>
      </c>
      <c r="V57" s="66">
        <v>70000</v>
      </c>
      <c r="W57" s="83">
        <f t="shared" si="28"/>
        <v>58.045267489711996</v>
      </c>
      <c r="X57" s="82">
        <f t="shared" si="29"/>
        <v>8.2921810699588562E-4</v>
      </c>
      <c r="Y57" s="83">
        <f t="shared" si="19"/>
        <v>71.954732510288011</v>
      </c>
    </row>
    <row r="58" spans="1:25" x14ac:dyDescent="0.3">
      <c r="A58" s="75" t="e">
        <f>IF(Selbstdeklaration!$C$119=B58,E58,0)</f>
        <v>#NUM!</v>
      </c>
      <c r="B58" s="79">
        <v>70500</v>
      </c>
      <c r="C58" s="83">
        <f t="shared" si="20"/>
        <v>502.27333333333274</v>
      </c>
      <c r="D58" s="82">
        <f t="shared" si="21"/>
        <v>7.1244444444444359E-3</v>
      </c>
      <c r="E58" s="83">
        <f t="shared" si="15"/>
        <v>39.429696969697027</v>
      </c>
      <c r="F58" s="75" t="e">
        <f>IF(Selbstdeklaration!$C$119=G58,J58,0)</f>
        <v>#NUM!</v>
      </c>
      <c r="G58" s="79">
        <v>70500</v>
      </c>
      <c r="H58" s="83">
        <f t="shared" si="22"/>
        <v>806.67666666666389</v>
      </c>
      <c r="I58" s="82">
        <f t="shared" si="23"/>
        <v>1.1442222222222184E-2</v>
      </c>
      <c r="J58" s="83">
        <f t="shared" si="16"/>
        <v>87.029393939394197</v>
      </c>
      <c r="K58" s="75" t="e">
        <f>IF(Selbstdeklaration!$C$119=L58,O58,0)</f>
        <v>#NUM!</v>
      </c>
      <c r="L58" s="79">
        <v>70500</v>
      </c>
      <c r="M58" s="83">
        <f t="shared" si="24"/>
        <v>272.44333333333384</v>
      </c>
      <c r="N58" s="82">
        <f t="shared" si="25"/>
        <v>3.8644444444444516E-3</v>
      </c>
      <c r="O58" s="83">
        <f t="shared" si="17"/>
        <v>30.868787878787831</v>
      </c>
      <c r="P58" s="75" t="e">
        <f>IF(Selbstdeklaration!$C$119=Q58,T58,0)</f>
        <v>#NUM!</v>
      </c>
      <c r="Q58" s="79">
        <v>70500</v>
      </c>
      <c r="R58" s="83">
        <f t="shared" si="26"/>
        <v>539.5600000000004</v>
      </c>
      <c r="S58" s="82">
        <f t="shared" si="27"/>
        <v>7.6533333333333392E-3</v>
      </c>
      <c r="T58" s="83">
        <f t="shared" si="18"/>
        <v>58.94909090909087</v>
      </c>
      <c r="U58" s="75" t="e">
        <f>IF(Selbstdeklaration!$C$119=V58,W58,0)</f>
        <v>#NUM!</v>
      </c>
      <c r="V58" s="79">
        <v>70500</v>
      </c>
      <c r="W58" s="83">
        <f t="shared" si="28"/>
        <v>58.532407407407469</v>
      </c>
      <c r="X58" s="82">
        <f t="shared" si="29"/>
        <v>8.3024691358024778E-4</v>
      </c>
      <c r="Y58" s="83">
        <f t="shared" si="19"/>
        <v>71.467592592592524</v>
      </c>
    </row>
    <row r="59" spans="1:25" x14ac:dyDescent="0.3">
      <c r="A59" s="75" t="e">
        <f>IF(Selbstdeklaration!$C$119=B59,E59,0)</f>
        <v>#NUM!</v>
      </c>
      <c r="B59" s="66">
        <v>71000</v>
      </c>
      <c r="C59" s="83">
        <f t="shared" si="20"/>
        <v>505.73037037036977</v>
      </c>
      <c r="D59" s="82">
        <f t="shared" si="21"/>
        <v>7.1229629629629542E-3</v>
      </c>
      <c r="E59" s="83">
        <f t="shared" si="15"/>
        <v>39.115420875420931</v>
      </c>
      <c r="F59" s="75" t="e">
        <f>IF(Selbstdeklaration!$C$119=G59,J59,0)</f>
        <v>#NUM!</v>
      </c>
      <c r="G59" s="66">
        <v>71000</v>
      </c>
      <c r="H59" s="83">
        <f t="shared" si="22"/>
        <v>813.29185185184906</v>
      </c>
      <c r="I59" s="82">
        <f t="shared" si="23"/>
        <v>1.1454814814814775E-2</v>
      </c>
      <c r="J59" s="83">
        <f t="shared" si="16"/>
        <v>86.428013468013717</v>
      </c>
      <c r="K59" s="75" t="e">
        <f>IF(Selbstdeklaration!$C$119=L59,O59,0)</f>
        <v>#NUM!</v>
      </c>
      <c r="L59" s="66">
        <v>71000</v>
      </c>
      <c r="M59" s="83">
        <f t="shared" si="24"/>
        <v>274.74370370370423</v>
      </c>
      <c r="N59" s="82">
        <f t="shared" si="25"/>
        <v>3.8696296296296369E-3</v>
      </c>
      <c r="O59" s="83">
        <f t="shared" si="17"/>
        <v>30.659663299663251</v>
      </c>
      <c r="P59" s="75" t="e">
        <f>IF(Selbstdeklaration!$C$119=Q59,T59,0)</f>
        <v>#NUM!</v>
      </c>
      <c r="Q59" s="66">
        <v>71000</v>
      </c>
      <c r="R59" s="83">
        <f t="shared" si="26"/>
        <v>544.01777777777818</v>
      </c>
      <c r="S59" s="82">
        <f t="shared" si="27"/>
        <v>7.6622222222222282E-3</v>
      </c>
      <c r="T59" s="83">
        <f t="shared" si="18"/>
        <v>58.543838383838349</v>
      </c>
      <c r="U59" s="75" t="e">
        <f>IF(Selbstdeklaration!$C$119=V59,W59,0)</f>
        <v>#NUM!</v>
      </c>
      <c r="V59" s="66">
        <v>71000</v>
      </c>
      <c r="W59" s="83">
        <f t="shared" si="28"/>
        <v>59.020576131687307</v>
      </c>
      <c r="X59" s="82">
        <f t="shared" si="29"/>
        <v>8.3127572016460994E-4</v>
      </c>
      <c r="Y59" s="83">
        <f t="shared" si="19"/>
        <v>70.979423868312693</v>
      </c>
    </row>
    <row r="60" spans="1:25" x14ac:dyDescent="0.3">
      <c r="A60" s="75" t="e">
        <f>IF(Selbstdeklaration!$C$119=B60,E60,0)</f>
        <v>#NUM!</v>
      </c>
      <c r="B60" s="66">
        <v>71500</v>
      </c>
      <c r="C60" s="83">
        <f t="shared" si="20"/>
        <v>509.18592592592529</v>
      </c>
      <c r="D60" s="82">
        <f t="shared" si="21"/>
        <v>7.1214814814814726E-3</v>
      </c>
      <c r="E60" s="83">
        <f t="shared" si="15"/>
        <v>38.80127946127952</v>
      </c>
      <c r="F60" s="75" t="e">
        <f>IF(Selbstdeklaration!$C$119=G60,J60,0)</f>
        <v>#NUM!</v>
      </c>
      <c r="G60" s="66">
        <v>71500</v>
      </c>
      <c r="H60" s="83">
        <f t="shared" si="22"/>
        <v>819.9196296296268</v>
      </c>
      <c r="I60" s="82">
        <f t="shared" si="23"/>
        <v>1.1467407407407367E-2</v>
      </c>
      <c r="J60" s="83">
        <f t="shared" si="16"/>
        <v>85.825488215488477</v>
      </c>
      <c r="K60" s="75" t="e">
        <f>IF(Selbstdeklaration!$C$119=L60,O60,0)</f>
        <v>#NUM!</v>
      </c>
      <c r="L60" s="66">
        <v>71500</v>
      </c>
      <c r="M60" s="83">
        <f t="shared" si="24"/>
        <v>277.04925925925977</v>
      </c>
      <c r="N60" s="82">
        <f t="shared" si="25"/>
        <v>3.8748148148148222E-3</v>
      </c>
      <c r="O60" s="83">
        <f t="shared" si="17"/>
        <v>30.450067340067292</v>
      </c>
      <c r="P60" s="75" t="e">
        <f>IF(Selbstdeklaration!$C$119=Q60,T60,0)</f>
        <v>#NUM!</v>
      </c>
      <c r="Q60" s="66">
        <v>71500</v>
      </c>
      <c r="R60" s="83">
        <f t="shared" si="26"/>
        <v>548.48444444444488</v>
      </c>
      <c r="S60" s="82">
        <f t="shared" si="27"/>
        <v>7.6711111111111173E-3</v>
      </c>
      <c r="T60" s="83">
        <f t="shared" si="18"/>
        <v>58.137777777777735</v>
      </c>
      <c r="U60" s="75" t="e">
        <f>IF(Selbstdeklaration!$C$119=V60,W60,0)</f>
        <v>#NUM!</v>
      </c>
      <c r="V60" s="66">
        <v>71500</v>
      </c>
      <c r="W60" s="83">
        <f t="shared" si="28"/>
        <v>59.509773662551503</v>
      </c>
      <c r="X60" s="82">
        <f t="shared" si="29"/>
        <v>8.323045267489721E-4</v>
      </c>
      <c r="Y60" s="83">
        <f t="shared" si="19"/>
        <v>70.49022633744849</v>
      </c>
    </row>
    <row r="61" spans="1:25" x14ac:dyDescent="0.3">
      <c r="A61" s="75" t="e">
        <f>IF(Selbstdeklaration!$C$119=B61,E61,0)</f>
        <v>#NUM!</v>
      </c>
      <c r="B61" s="66">
        <v>72000</v>
      </c>
      <c r="C61" s="83">
        <f t="shared" si="20"/>
        <v>512.6399999999993</v>
      </c>
      <c r="D61" s="82">
        <f t="shared" si="21"/>
        <v>7.1199999999999909E-3</v>
      </c>
      <c r="E61" s="83">
        <f t="shared" si="15"/>
        <v>38.487272727272789</v>
      </c>
      <c r="F61" s="75" t="e">
        <f>IF(Selbstdeklaration!$C$119=G61,J61,0)</f>
        <v>#NUM!</v>
      </c>
      <c r="G61" s="66">
        <v>72000</v>
      </c>
      <c r="H61" s="83">
        <f t="shared" si="22"/>
        <v>826.5599999999971</v>
      </c>
      <c r="I61" s="82">
        <f t="shared" si="23"/>
        <v>1.1479999999999959E-2</v>
      </c>
      <c r="J61" s="83">
        <f t="shared" si="16"/>
        <v>85.221818181818449</v>
      </c>
      <c r="K61" s="75" t="e">
        <f>IF(Selbstdeklaration!$C$119=L61,O61,0)</f>
        <v>#NUM!</v>
      </c>
      <c r="L61" s="66">
        <v>72000</v>
      </c>
      <c r="M61" s="83">
        <f t="shared" si="24"/>
        <v>279.36000000000053</v>
      </c>
      <c r="N61" s="82">
        <f t="shared" si="25"/>
        <v>3.8800000000000076E-3</v>
      </c>
      <c r="O61" s="83">
        <f t="shared" si="17"/>
        <v>30.239999999999952</v>
      </c>
      <c r="P61" s="75" t="e">
        <f>IF(Selbstdeklaration!$C$119=Q61,T61,0)</f>
        <v>#NUM!</v>
      </c>
      <c r="Q61" s="66">
        <v>72000</v>
      </c>
      <c r="R61" s="83">
        <f t="shared" si="26"/>
        <v>552.96000000000049</v>
      </c>
      <c r="S61" s="82">
        <f t="shared" si="27"/>
        <v>7.6800000000000063E-3</v>
      </c>
      <c r="T61" s="83">
        <f t="shared" si="18"/>
        <v>57.730909090909044</v>
      </c>
      <c r="U61" s="75" t="e">
        <f>IF(Selbstdeklaration!$C$119=V61,W61,0)</f>
        <v>#NUM!</v>
      </c>
      <c r="V61" s="66">
        <v>72000</v>
      </c>
      <c r="W61" s="83">
        <f t="shared" si="28"/>
        <v>60.000000000000064</v>
      </c>
      <c r="X61" s="82">
        <f t="shared" si="29"/>
        <v>8.3333333333333425E-4</v>
      </c>
      <c r="Y61" s="83">
        <f t="shared" si="19"/>
        <v>69.999999999999943</v>
      </c>
    </row>
    <row r="62" spans="1:25" x14ac:dyDescent="0.3">
      <c r="A62" s="75" t="e">
        <f>IF(Selbstdeklaration!$C$119=B62,E62,0)</f>
        <v>#NUM!</v>
      </c>
      <c r="B62" s="79">
        <v>72500</v>
      </c>
      <c r="C62" s="83">
        <f t="shared" si="20"/>
        <v>516.09259259259193</v>
      </c>
      <c r="D62" s="82">
        <f t="shared" si="21"/>
        <v>7.1185185185185093E-3</v>
      </c>
      <c r="E62" s="83">
        <f t="shared" si="15"/>
        <v>38.173400673400735</v>
      </c>
      <c r="F62" s="75" t="e">
        <f>IF(Selbstdeklaration!$C$119=G62,J62,0)</f>
        <v>#NUM!</v>
      </c>
      <c r="G62" s="79">
        <v>72500</v>
      </c>
      <c r="H62" s="83">
        <f t="shared" si="22"/>
        <v>833.21296296295998</v>
      </c>
      <c r="I62" s="82">
        <f t="shared" si="23"/>
        <v>1.1492592592592551E-2</v>
      </c>
      <c r="J62" s="83">
        <f t="shared" si="16"/>
        <v>84.617003367003633</v>
      </c>
      <c r="K62" s="75" t="e">
        <f>IF(Selbstdeklaration!$C$119=L62,O62,0)</f>
        <v>#NUM!</v>
      </c>
      <c r="L62" s="79">
        <v>72500</v>
      </c>
      <c r="M62" s="83">
        <f t="shared" si="24"/>
        <v>281.67592592592649</v>
      </c>
      <c r="N62" s="82">
        <f t="shared" si="25"/>
        <v>3.8851851851851929E-3</v>
      </c>
      <c r="O62" s="83">
        <f t="shared" si="17"/>
        <v>30.029461279461227</v>
      </c>
      <c r="P62" s="75" t="e">
        <f>IF(Selbstdeklaration!$C$119=Q62,T62,0)</f>
        <v>#NUM!</v>
      </c>
      <c r="Q62" s="79">
        <v>72500</v>
      </c>
      <c r="R62" s="83">
        <f t="shared" si="26"/>
        <v>557.44444444444491</v>
      </c>
      <c r="S62" s="82">
        <f t="shared" si="27"/>
        <v>7.6888888888888953E-3</v>
      </c>
      <c r="T62" s="83">
        <f t="shared" si="18"/>
        <v>57.323232323232283</v>
      </c>
      <c r="U62" s="75" t="e">
        <f>IF(Selbstdeklaration!$C$119=V62,W62,0)</f>
        <v>#NUM!</v>
      </c>
      <c r="V62" s="79">
        <v>72500</v>
      </c>
      <c r="W62" s="83">
        <f t="shared" si="28"/>
        <v>60.491255144032991</v>
      </c>
      <c r="X62" s="82">
        <f t="shared" si="29"/>
        <v>8.3436213991769641E-4</v>
      </c>
      <c r="Y62" s="83">
        <f t="shared" si="19"/>
        <v>69.508744855967009</v>
      </c>
    </row>
    <row r="63" spans="1:25" x14ac:dyDescent="0.3">
      <c r="A63" s="75" t="e">
        <f>IF(Selbstdeklaration!$C$119=B63,E63,0)</f>
        <v>#NUM!</v>
      </c>
      <c r="B63" s="66">
        <v>73000</v>
      </c>
      <c r="C63" s="83">
        <f t="shared" si="20"/>
        <v>519.54370370370304</v>
      </c>
      <c r="D63" s="82">
        <f t="shared" si="21"/>
        <v>7.1170370370370276E-3</v>
      </c>
      <c r="E63" s="83">
        <f t="shared" si="15"/>
        <v>37.85966329966336</v>
      </c>
      <c r="F63" s="75" t="e">
        <f>IF(Selbstdeklaration!$C$119=G63,J63,0)</f>
        <v>#NUM!</v>
      </c>
      <c r="G63" s="66">
        <v>73000</v>
      </c>
      <c r="H63" s="83">
        <f t="shared" si="22"/>
        <v>839.87851851851542</v>
      </c>
      <c r="I63" s="82">
        <f t="shared" si="23"/>
        <v>1.1505185185185143E-2</v>
      </c>
      <c r="J63" s="83">
        <f t="shared" si="16"/>
        <v>84.011043771044058</v>
      </c>
      <c r="K63" s="75" t="e">
        <f>IF(Selbstdeklaration!$C$119=L63,O63,0)</f>
        <v>#NUM!</v>
      </c>
      <c r="L63" s="66">
        <v>73000</v>
      </c>
      <c r="M63" s="83">
        <f t="shared" si="24"/>
        <v>283.99703703703761</v>
      </c>
      <c r="N63" s="82">
        <f t="shared" si="25"/>
        <v>3.8903703703703782E-3</v>
      </c>
      <c r="O63" s="83">
        <f t="shared" si="17"/>
        <v>29.818451178451127</v>
      </c>
      <c r="P63" s="75" t="e">
        <f>IF(Selbstdeklaration!$C$119=Q63,T63,0)</f>
        <v>#NUM!</v>
      </c>
      <c r="Q63" s="66">
        <v>73000</v>
      </c>
      <c r="R63" s="83">
        <f t="shared" si="26"/>
        <v>561.93777777777825</v>
      </c>
      <c r="S63" s="82">
        <f t="shared" si="27"/>
        <v>7.6977777777777843E-3</v>
      </c>
      <c r="T63" s="83">
        <f t="shared" si="18"/>
        <v>56.914747474747429</v>
      </c>
      <c r="U63" s="75" t="e">
        <f>IF(Selbstdeklaration!$C$119=V63,W63,0)</f>
        <v>#NUM!</v>
      </c>
      <c r="V63" s="66">
        <v>73000</v>
      </c>
      <c r="W63" s="83">
        <f t="shared" si="28"/>
        <v>60.983539094650276</v>
      </c>
      <c r="X63" s="82">
        <f t="shared" si="29"/>
        <v>8.3539094650205857E-4</v>
      </c>
      <c r="Y63" s="83">
        <f t="shared" si="19"/>
        <v>69.016460905349732</v>
      </c>
    </row>
    <row r="64" spans="1:25" x14ac:dyDescent="0.3">
      <c r="A64" s="75" t="e">
        <f>IF(Selbstdeklaration!$C$119=B64,E64,0)</f>
        <v>#NUM!</v>
      </c>
      <c r="B64" s="66">
        <v>73500</v>
      </c>
      <c r="C64" s="83">
        <f t="shared" si="20"/>
        <v>522.99333333333266</v>
      </c>
      <c r="D64" s="82">
        <f t="shared" si="21"/>
        <v>7.115555555555546E-3</v>
      </c>
      <c r="E64" s="83">
        <f t="shared" si="15"/>
        <v>37.546060606060671</v>
      </c>
      <c r="F64" s="75" t="e">
        <f>IF(Selbstdeklaration!$C$119=G64,J64,0)</f>
        <v>#NUM!</v>
      </c>
      <c r="G64" s="66">
        <v>73500</v>
      </c>
      <c r="H64" s="83">
        <f t="shared" si="22"/>
        <v>846.55666666666343</v>
      </c>
      <c r="I64" s="82">
        <f t="shared" si="23"/>
        <v>1.1517777777777734E-2</v>
      </c>
      <c r="J64" s="83">
        <f t="shared" si="16"/>
        <v>83.403939393939694</v>
      </c>
      <c r="K64" s="75" t="e">
        <f>IF(Selbstdeklaration!$C$119=L64,O64,0)</f>
        <v>#NUM!</v>
      </c>
      <c r="L64" s="66">
        <v>73500</v>
      </c>
      <c r="M64" s="83">
        <f t="shared" si="24"/>
        <v>286.32333333333395</v>
      </c>
      <c r="N64" s="82">
        <f t="shared" si="25"/>
        <v>3.8955555555555636E-3</v>
      </c>
      <c r="O64" s="83">
        <f t="shared" si="17"/>
        <v>29.606969696969642</v>
      </c>
      <c r="P64" s="75" t="e">
        <f>IF(Selbstdeklaration!$C$119=Q64,T64,0)</f>
        <v>#NUM!</v>
      </c>
      <c r="Q64" s="66">
        <v>73500</v>
      </c>
      <c r="R64" s="83">
        <f t="shared" si="26"/>
        <v>566.44000000000051</v>
      </c>
      <c r="S64" s="82">
        <f t="shared" si="27"/>
        <v>7.7066666666666733E-3</v>
      </c>
      <c r="T64" s="83">
        <f t="shared" si="18"/>
        <v>56.505454545454498</v>
      </c>
      <c r="U64" s="75" t="e">
        <f>IF(Selbstdeklaration!$C$119=V64,W64,0)</f>
        <v>#NUM!</v>
      </c>
      <c r="V64" s="66">
        <v>73500</v>
      </c>
      <c r="W64" s="83">
        <f t="shared" si="28"/>
        <v>61.476851851851926</v>
      </c>
      <c r="X64" s="82">
        <f t="shared" si="29"/>
        <v>8.3641975308642073E-4</v>
      </c>
      <c r="Y64" s="83">
        <f t="shared" si="19"/>
        <v>68.523148148148067</v>
      </c>
    </row>
    <row r="65" spans="1:25" x14ac:dyDescent="0.3">
      <c r="A65" s="75" t="e">
        <f>IF(Selbstdeklaration!$C$119=B65,E65,0)</f>
        <v>#NUM!</v>
      </c>
      <c r="B65" s="66">
        <v>74000</v>
      </c>
      <c r="C65" s="83">
        <f t="shared" si="20"/>
        <v>526.44148148148076</v>
      </c>
      <c r="D65" s="82">
        <f t="shared" si="21"/>
        <v>7.1140740740740643E-3</v>
      </c>
      <c r="E65" s="83">
        <f t="shared" si="15"/>
        <v>37.23259259259266</v>
      </c>
      <c r="F65" s="75" t="e">
        <f>IF(Selbstdeklaration!$C$119=G65,J65,0)</f>
        <v>#NUM!</v>
      </c>
      <c r="G65" s="66">
        <v>74000</v>
      </c>
      <c r="H65" s="83">
        <f t="shared" si="22"/>
        <v>853.24740740740413</v>
      </c>
      <c r="I65" s="82">
        <f t="shared" si="23"/>
        <v>1.1530370370370326E-2</v>
      </c>
      <c r="J65" s="83">
        <f t="shared" si="16"/>
        <v>82.795690235690529</v>
      </c>
      <c r="K65" s="75" t="e">
        <f>IF(Selbstdeklaration!$C$119=L65,O65,0)</f>
        <v>#NUM!</v>
      </c>
      <c r="L65" s="66">
        <v>74000</v>
      </c>
      <c r="M65" s="83">
        <f t="shared" si="24"/>
        <v>288.65481481481544</v>
      </c>
      <c r="N65" s="82">
        <f t="shared" si="25"/>
        <v>3.9007407407407489E-3</v>
      </c>
      <c r="O65" s="83">
        <f t="shared" si="17"/>
        <v>29.395016835016779</v>
      </c>
      <c r="P65" s="75" t="e">
        <f>IF(Selbstdeklaration!$C$119=Q65,T65,0)</f>
        <v>#NUM!</v>
      </c>
      <c r="Q65" s="66">
        <v>74000</v>
      </c>
      <c r="R65" s="83">
        <f t="shared" si="26"/>
        <v>570.95111111111157</v>
      </c>
      <c r="S65" s="82">
        <f t="shared" si="27"/>
        <v>7.7155555555555623E-3</v>
      </c>
      <c r="T65" s="83">
        <f t="shared" si="18"/>
        <v>56.095353535353496</v>
      </c>
      <c r="U65" s="75" t="e">
        <f>IF(Selbstdeklaration!$C$119=V65,W65,0)</f>
        <v>#NUM!</v>
      </c>
      <c r="V65" s="66">
        <v>74000</v>
      </c>
      <c r="W65" s="83">
        <f t="shared" si="28"/>
        <v>61.971193415637934</v>
      </c>
      <c r="X65" s="82">
        <f t="shared" si="29"/>
        <v>8.3744855967078289E-4</v>
      </c>
      <c r="Y65" s="83">
        <f t="shared" si="19"/>
        <v>68.028806584362059</v>
      </c>
    </row>
    <row r="66" spans="1:25" x14ac:dyDescent="0.3">
      <c r="A66" s="75" t="e">
        <f>IF(Selbstdeklaration!$C$119=B66,E66,0)</f>
        <v>#NUM!</v>
      </c>
      <c r="B66" s="79">
        <v>74500</v>
      </c>
      <c r="C66" s="83">
        <f t="shared" si="20"/>
        <v>529.88814814814737</v>
      </c>
      <c r="D66" s="82">
        <f t="shared" si="21"/>
        <v>7.1125925925925827E-3</v>
      </c>
      <c r="E66" s="83">
        <f t="shared" si="15"/>
        <v>36.919259259259327</v>
      </c>
      <c r="F66" s="75" t="e">
        <f>IF(Selbstdeklaration!$C$119=G66,J66,0)</f>
        <v>#NUM!</v>
      </c>
      <c r="G66" s="79">
        <v>74500</v>
      </c>
      <c r="H66" s="83">
        <f t="shared" si="22"/>
        <v>859.95074074073739</v>
      </c>
      <c r="I66" s="82">
        <f t="shared" si="23"/>
        <v>1.1542962962962918E-2</v>
      </c>
      <c r="J66" s="83">
        <f t="shared" si="16"/>
        <v>82.186296296296604</v>
      </c>
      <c r="K66" s="75" t="e">
        <f>IF(Selbstdeklaration!$C$119=L66,O66,0)</f>
        <v>#NUM!</v>
      </c>
      <c r="L66" s="79">
        <v>74500</v>
      </c>
      <c r="M66" s="83">
        <f t="shared" si="24"/>
        <v>290.99148148148208</v>
      </c>
      <c r="N66" s="82">
        <f t="shared" si="25"/>
        <v>3.9059259259259342E-3</v>
      </c>
      <c r="O66" s="83">
        <f t="shared" si="17"/>
        <v>29.182592592592538</v>
      </c>
      <c r="P66" s="75" t="e">
        <f>IF(Selbstdeklaration!$C$119=Q66,T66,0)</f>
        <v>#NUM!</v>
      </c>
      <c r="Q66" s="79">
        <v>74500</v>
      </c>
      <c r="R66" s="83">
        <f t="shared" si="26"/>
        <v>575.47111111111167</v>
      </c>
      <c r="S66" s="82">
        <f t="shared" si="27"/>
        <v>7.7244444444444513E-3</v>
      </c>
      <c r="T66" s="83">
        <f t="shared" si="18"/>
        <v>55.684444444444395</v>
      </c>
      <c r="U66" s="75" t="e">
        <f>IF(Selbstdeklaration!$C$119=V66,W66,0)</f>
        <v>#NUM!</v>
      </c>
      <c r="V66" s="79">
        <v>74500</v>
      </c>
      <c r="W66" s="83">
        <f t="shared" si="28"/>
        <v>62.466563786008308</v>
      </c>
      <c r="X66" s="82">
        <f t="shared" si="29"/>
        <v>8.3847736625514504E-4</v>
      </c>
      <c r="Y66" s="83">
        <f t="shared" si="19"/>
        <v>67.533436213991692</v>
      </c>
    </row>
    <row r="67" spans="1:25" x14ac:dyDescent="0.3">
      <c r="A67" s="75" t="e">
        <f>IF(Selbstdeklaration!$C$119=B67,E67,0)</f>
        <v>#NUM!</v>
      </c>
      <c r="B67" s="66">
        <v>75000</v>
      </c>
      <c r="C67" s="83">
        <f t="shared" si="20"/>
        <v>533.33333333333258</v>
      </c>
      <c r="D67" s="82">
        <f t="shared" si="21"/>
        <v>7.111111111111101E-3</v>
      </c>
      <c r="E67" s="83">
        <f t="shared" si="15"/>
        <v>36.606060606060673</v>
      </c>
      <c r="F67" s="75" t="e">
        <f>IF(Selbstdeklaration!$C$119=G67,J67,0)</f>
        <v>#NUM!</v>
      </c>
      <c r="G67" s="66">
        <v>75000</v>
      </c>
      <c r="H67" s="83">
        <f t="shared" si="22"/>
        <v>866.66666666666322</v>
      </c>
      <c r="I67" s="82">
        <f t="shared" si="23"/>
        <v>1.155555555555551E-2</v>
      </c>
      <c r="J67" s="83">
        <f t="shared" si="16"/>
        <v>81.575757575757891</v>
      </c>
      <c r="K67" s="75" t="e">
        <f>IF(Selbstdeklaration!$C$119=L67,O67,0)</f>
        <v>#NUM!</v>
      </c>
      <c r="L67" s="66">
        <v>75000</v>
      </c>
      <c r="M67" s="83">
        <f t="shared" si="24"/>
        <v>293.33333333333394</v>
      </c>
      <c r="N67" s="82">
        <f t="shared" si="25"/>
        <v>3.9111111111111195E-3</v>
      </c>
      <c r="O67" s="83">
        <f t="shared" si="17"/>
        <v>28.969696969696916</v>
      </c>
      <c r="P67" s="75" t="e">
        <f>IF(Selbstdeklaration!$C$119=Q67,T67,0)</f>
        <v>#NUM!</v>
      </c>
      <c r="Q67" s="66">
        <v>75000</v>
      </c>
      <c r="R67" s="83">
        <f t="shared" si="26"/>
        <v>580.00000000000057</v>
      </c>
      <c r="S67" s="82">
        <f t="shared" si="27"/>
        <v>7.7333333333333403E-3</v>
      </c>
      <c r="T67" s="83">
        <f t="shared" si="18"/>
        <v>55.272727272727224</v>
      </c>
      <c r="U67" s="75" t="e">
        <f>IF(Selbstdeklaration!$C$119=V67,W67,0)</f>
        <v>#NUM!</v>
      </c>
      <c r="V67" s="66">
        <v>75000</v>
      </c>
      <c r="W67" s="83">
        <f t="shared" si="28"/>
        <v>62.96296296296304</v>
      </c>
      <c r="X67" s="82">
        <f t="shared" si="29"/>
        <v>8.395061728395072E-4</v>
      </c>
      <c r="Y67" s="83">
        <f t="shared" si="19"/>
        <v>67.037037037036953</v>
      </c>
    </row>
    <row r="68" spans="1:25" x14ac:dyDescent="0.3">
      <c r="A68" s="75" t="e">
        <f>IF(Selbstdeklaration!$C$119=B68,E68,0)</f>
        <v>#NUM!</v>
      </c>
      <c r="B68" s="66">
        <v>75500</v>
      </c>
      <c r="C68" s="83">
        <f t="shared" si="20"/>
        <v>536.77703703703628</v>
      </c>
      <c r="D68" s="82">
        <f t="shared" si="21"/>
        <v>7.1096296296296194E-3</v>
      </c>
      <c r="E68" s="83">
        <f t="shared" si="15"/>
        <v>36.292996632996704</v>
      </c>
      <c r="F68" s="75" t="e">
        <f>IF(Selbstdeklaration!$C$119=G68,J68,0)</f>
        <v>#NUM!</v>
      </c>
      <c r="G68" s="66">
        <v>75500</v>
      </c>
      <c r="H68" s="83">
        <f t="shared" si="22"/>
        <v>873.39518518518173</v>
      </c>
      <c r="I68" s="82">
        <f t="shared" si="23"/>
        <v>1.1568148148148102E-2</v>
      </c>
      <c r="J68" s="83">
        <f t="shared" si="16"/>
        <v>80.964074074074389</v>
      </c>
      <c r="K68" s="75" t="e">
        <f>IF(Selbstdeklaration!$C$119=L68,O68,0)</f>
        <v>#NUM!</v>
      </c>
      <c r="L68" s="66">
        <v>75500</v>
      </c>
      <c r="M68" s="83">
        <f t="shared" si="24"/>
        <v>295.68037037037101</v>
      </c>
      <c r="N68" s="82">
        <f t="shared" si="25"/>
        <v>3.9162962962963049E-3</v>
      </c>
      <c r="O68" s="83">
        <f t="shared" si="17"/>
        <v>28.756329966329908</v>
      </c>
      <c r="P68" s="75" t="e">
        <f>IF(Selbstdeklaration!$C$119=Q68,T68,0)</f>
        <v>#NUM!</v>
      </c>
      <c r="Q68" s="66">
        <v>75500</v>
      </c>
      <c r="R68" s="83">
        <f t="shared" si="26"/>
        <v>584.53777777777827</v>
      </c>
      <c r="S68" s="82">
        <f t="shared" si="27"/>
        <v>7.7422222222222293E-3</v>
      </c>
      <c r="T68" s="83">
        <f t="shared" si="18"/>
        <v>54.860202020201974</v>
      </c>
      <c r="U68" s="75" t="e">
        <f>IF(Selbstdeklaration!$C$119=V68,W68,0)</f>
        <v>#NUM!</v>
      </c>
      <c r="V68" s="66">
        <v>75500</v>
      </c>
      <c r="W68" s="83">
        <f t="shared" si="28"/>
        <v>63.460390946502137</v>
      </c>
      <c r="X68" s="82">
        <f t="shared" si="29"/>
        <v>8.4053497942386936E-4</v>
      </c>
      <c r="Y68" s="83">
        <f t="shared" si="19"/>
        <v>66.539609053497855</v>
      </c>
    </row>
    <row r="69" spans="1:25" x14ac:dyDescent="0.3">
      <c r="A69" s="75" t="e">
        <f>IF(Selbstdeklaration!$C$119=B69,E69,0)</f>
        <v>#NUM!</v>
      </c>
      <c r="B69" s="66">
        <v>76000</v>
      </c>
      <c r="C69" s="83">
        <f t="shared" si="20"/>
        <v>540.21925925925848</v>
      </c>
      <c r="D69" s="82">
        <f t="shared" si="21"/>
        <v>7.1081481481481378E-3</v>
      </c>
      <c r="E69" s="83">
        <f t="shared" si="15"/>
        <v>35.980067340067414</v>
      </c>
      <c r="F69" s="75" t="e">
        <f>IF(Selbstdeklaration!$C$119=G69,J69,0)</f>
        <v>#NUM!</v>
      </c>
      <c r="G69" s="66">
        <v>76000</v>
      </c>
      <c r="H69" s="83">
        <f t="shared" si="22"/>
        <v>880.1362962962927</v>
      </c>
      <c r="I69" s="82">
        <f t="shared" si="23"/>
        <v>1.1580740740740694E-2</v>
      </c>
      <c r="J69" s="83">
        <f t="shared" si="16"/>
        <v>80.351245791246114</v>
      </c>
      <c r="K69" s="75" t="e">
        <f>IF(Selbstdeklaration!$C$119=L69,O69,0)</f>
        <v>#NUM!</v>
      </c>
      <c r="L69" s="66">
        <v>76000</v>
      </c>
      <c r="M69" s="83">
        <f t="shared" si="24"/>
        <v>298.03259259259323</v>
      </c>
      <c r="N69" s="82">
        <f t="shared" si="25"/>
        <v>3.9214814814814902E-3</v>
      </c>
      <c r="O69" s="83">
        <f t="shared" si="17"/>
        <v>28.542491582491525</v>
      </c>
      <c r="P69" s="75" t="e">
        <f>IF(Selbstdeklaration!$C$119=Q69,T69,0)</f>
        <v>#NUM!</v>
      </c>
      <c r="Q69" s="66">
        <v>76000</v>
      </c>
      <c r="R69" s="83">
        <f t="shared" si="26"/>
        <v>589.08444444444501</v>
      </c>
      <c r="S69" s="82">
        <f t="shared" si="27"/>
        <v>7.7511111111111183E-3</v>
      </c>
      <c r="T69" s="83">
        <f t="shared" si="18"/>
        <v>54.446868686868633</v>
      </c>
      <c r="U69" s="75" t="e">
        <f>IF(Selbstdeklaration!$C$119=V69,W69,0)</f>
        <v>#NUM!</v>
      </c>
      <c r="V69" s="66">
        <v>76000</v>
      </c>
      <c r="W69" s="83">
        <f t="shared" si="28"/>
        <v>63.958847736625593</v>
      </c>
      <c r="X69" s="82">
        <f t="shared" si="29"/>
        <v>8.4156378600823152E-4</v>
      </c>
      <c r="Y69" s="83">
        <f t="shared" si="19"/>
        <v>66.041152263374414</v>
      </c>
    </row>
    <row r="70" spans="1:25" x14ac:dyDescent="0.3">
      <c r="A70" s="75" t="e">
        <f>IF(Selbstdeklaration!$C$119=B70,E70,0)</f>
        <v>#NUM!</v>
      </c>
      <c r="B70" s="79">
        <v>76500</v>
      </c>
      <c r="C70" s="83">
        <f t="shared" si="20"/>
        <v>543.65999999999917</v>
      </c>
      <c r="D70" s="82">
        <f t="shared" si="21"/>
        <v>7.1066666666666561E-3</v>
      </c>
      <c r="E70" s="83">
        <f t="shared" si="15"/>
        <v>35.667272727272803</v>
      </c>
      <c r="F70" s="75" t="e">
        <f>IF(Selbstdeklaration!$C$119=G70,J70,0)</f>
        <v>#NUM!</v>
      </c>
      <c r="G70" s="79">
        <v>76500</v>
      </c>
      <c r="H70" s="83">
        <f t="shared" si="22"/>
        <v>886.88999999999635</v>
      </c>
      <c r="I70" s="82">
        <f t="shared" si="23"/>
        <v>1.1593333333333285E-2</v>
      </c>
      <c r="J70" s="83">
        <f t="shared" si="16"/>
        <v>79.737272727273066</v>
      </c>
      <c r="K70" s="75" t="e">
        <f>IF(Selbstdeklaration!$C$119=L70,O70,0)</f>
        <v>#NUM!</v>
      </c>
      <c r="L70" s="79">
        <v>76500</v>
      </c>
      <c r="M70" s="83">
        <f t="shared" si="24"/>
        <v>300.39000000000067</v>
      </c>
      <c r="N70" s="82">
        <f t="shared" si="25"/>
        <v>3.9266666666666755E-3</v>
      </c>
      <c r="O70" s="83">
        <f t="shared" si="17"/>
        <v>28.328181818181758</v>
      </c>
      <c r="P70" s="75" t="e">
        <f>IF(Selbstdeklaration!$C$119=Q70,T70,0)</f>
        <v>#NUM!</v>
      </c>
      <c r="Q70" s="79">
        <v>76500</v>
      </c>
      <c r="R70" s="83">
        <f t="shared" si="26"/>
        <v>593.64000000000055</v>
      </c>
      <c r="S70" s="82">
        <f t="shared" si="27"/>
        <v>7.7600000000000073E-3</v>
      </c>
      <c r="T70" s="83">
        <f t="shared" si="18"/>
        <v>54.032727272727222</v>
      </c>
      <c r="U70" s="75" t="e">
        <f>IF(Selbstdeklaration!$C$119=V70,W70,0)</f>
        <v>#NUM!</v>
      </c>
      <c r="V70" s="79">
        <v>76500</v>
      </c>
      <c r="W70" s="83">
        <f t="shared" si="28"/>
        <v>64.458333333333414</v>
      </c>
      <c r="X70" s="82">
        <f t="shared" si="29"/>
        <v>8.4259259259259367E-4</v>
      </c>
      <c r="Y70" s="83">
        <f t="shared" si="19"/>
        <v>65.541666666666586</v>
      </c>
    </row>
    <row r="71" spans="1:25" x14ac:dyDescent="0.3">
      <c r="A71" s="75" t="e">
        <f>IF(Selbstdeklaration!$C$119=B71,E71,0)</f>
        <v>#NUM!</v>
      </c>
      <c r="B71" s="66">
        <v>77000</v>
      </c>
      <c r="C71" s="83">
        <f t="shared" si="20"/>
        <v>547.09925925925847</v>
      </c>
      <c r="D71" s="82">
        <f t="shared" si="21"/>
        <v>7.1051851851851745E-3</v>
      </c>
      <c r="E71" s="83">
        <f t="shared" ref="E71:E102" si="30">+($E$5-C71)/11</f>
        <v>35.354612794612869</v>
      </c>
      <c r="F71" s="75" t="e">
        <f>IF(Selbstdeklaration!$C$119=G71,J71,0)</f>
        <v>#NUM!</v>
      </c>
      <c r="G71" s="66">
        <v>77000</v>
      </c>
      <c r="H71" s="83">
        <f t="shared" si="22"/>
        <v>893.65629629629257</v>
      </c>
      <c r="I71" s="82">
        <f t="shared" si="23"/>
        <v>1.1605925925925877E-2</v>
      </c>
      <c r="J71" s="83">
        <f t="shared" ref="J71:J102" si="31">+($J$5-H71)/11</f>
        <v>79.122154882155215</v>
      </c>
      <c r="K71" s="75" t="e">
        <f>IF(Selbstdeklaration!$C$119=L71,O71,0)</f>
        <v>#NUM!</v>
      </c>
      <c r="L71" s="66">
        <v>77000</v>
      </c>
      <c r="M71" s="83">
        <f t="shared" si="24"/>
        <v>302.75259259259326</v>
      </c>
      <c r="N71" s="82">
        <f t="shared" si="25"/>
        <v>3.9318518518518608E-3</v>
      </c>
      <c r="O71" s="83">
        <f t="shared" ref="O71:O102" si="32">+($O$5-M71)/11</f>
        <v>28.113400673400612</v>
      </c>
      <c r="P71" s="75" t="e">
        <f>IF(Selbstdeklaration!$C$119=Q71,T71,0)</f>
        <v>#NUM!</v>
      </c>
      <c r="Q71" s="66">
        <v>77000</v>
      </c>
      <c r="R71" s="83">
        <f t="shared" si="26"/>
        <v>598.20444444444502</v>
      </c>
      <c r="S71" s="82">
        <f t="shared" si="27"/>
        <v>7.7688888888888964E-3</v>
      </c>
      <c r="T71" s="83">
        <f t="shared" ref="T71:T102" si="33">+($T$5-R71)/11</f>
        <v>53.617777777777725</v>
      </c>
      <c r="U71" s="75" t="e">
        <f>IF(Selbstdeklaration!$C$119=V71,W71,0)</f>
        <v>#NUM!</v>
      </c>
      <c r="V71" s="66">
        <v>77000</v>
      </c>
      <c r="W71" s="83">
        <f t="shared" si="28"/>
        <v>64.9588477366256</v>
      </c>
      <c r="X71" s="82">
        <f t="shared" si="29"/>
        <v>8.4362139917695583E-4</v>
      </c>
      <c r="Y71" s="83">
        <f t="shared" ref="Y71:Y102" si="34">+($Y$5-W71)</f>
        <v>65.0411522633744</v>
      </c>
    </row>
    <row r="72" spans="1:25" x14ac:dyDescent="0.3">
      <c r="A72" s="75" t="e">
        <f>IF(Selbstdeklaration!$C$119=B72,E72,0)</f>
        <v>#NUM!</v>
      </c>
      <c r="B72" s="66">
        <v>77500</v>
      </c>
      <c r="C72" s="83">
        <f t="shared" ref="C72:C103" si="35">+B72*D72</f>
        <v>550.53703703703616</v>
      </c>
      <c r="D72" s="82">
        <f t="shared" ref="D72:D103" si="36">D71+($D$187-$D$7)/90000*500</f>
        <v>7.1037037037036928E-3</v>
      </c>
      <c r="E72" s="83">
        <f t="shared" si="30"/>
        <v>35.042087542087621</v>
      </c>
      <c r="F72" s="75" t="e">
        <f>IF(Selbstdeklaration!$C$119=G72,J72,0)</f>
        <v>#NUM!</v>
      </c>
      <c r="G72" s="66">
        <v>77500</v>
      </c>
      <c r="H72" s="83">
        <f t="shared" ref="H72:H103" si="37">+G72*I72</f>
        <v>900.43518518518135</v>
      </c>
      <c r="I72" s="82">
        <f t="shared" ref="I72:I103" si="38">I71+($I$187-$I$7)/90000*500</f>
        <v>1.1618518518518469E-2</v>
      </c>
      <c r="J72" s="83">
        <f t="shared" si="31"/>
        <v>78.505892255892604</v>
      </c>
      <c r="K72" s="75" t="e">
        <f>IF(Selbstdeklaration!$C$119=L72,O72,0)</f>
        <v>#NUM!</v>
      </c>
      <c r="L72" s="66">
        <v>77500</v>
      </c>
      <c r="M72" s="83">
        <f t="shared" ref="M72:M103" si="39">+L72*N72</f>
        <v>305.12037037037106</v>
      </c>
      <c r="N72" s="82">
        <f t="shared" ref="N72:N103" si="40">N71+($N$187-$N$7)/90000*500</f>
        <v>3.9370370370370462E-3</v>
      </c>
      <c r="O72" s="83">
        <f t="shared" si="32"/>
        <v>27.898148148148085</v>
      </c>
      <c r="P72" s="75" t="e">
        <f>IF(Selbstdeklaration!$C$119=Q72,T72,0)</f>
        <v>#NUM!</v>
      </c>
      <c r="Q72" s="66">
        <v>77500</v>
      </c>
      <c r="R72" s="83">
        <f t="shared" ref="R72:R103" si="41">+Q72*S72</f>
        <v>602.7777777777784</v>
      </c>
      <c r="S72" s="82">
        <f t="shared" ref="S72:S103" si="42">S71+($S$187-$S$7)/90000*500</f>
        <v>7.7777777777777854E-3</v>
      </c>
      <c r="T72" s="83">
        <f t="shared" si="33"/>
        <v>53.202020202020144</v>
      </c>
      <c r="U72" s="75" t="e">
        <f>IF(Selbstdeklaration!$C$119=V72,W72,0)</f>
        <v>#NUM!</v>
      </c>
      <c r="V72" s="66">
        <v>77500</v>
      </c>
      <c r="W72" s="83">
        <f t="shared" ref="W72:W103" si="43">+V72*X72</f>
        <v>65.460390946502145</v>
      </c>
      <c r="X72" s="82">
        <f t="shared" ref="X72:X103" si="44">X71+($X$187-$X$7)/90000*500</f>
        <v>8.4465020576131799E-4</v>
      </c>
      <c r="Y72" s="83">
        <f t="shared" si="34"/>
        <v>64.539609053497855</v>
      </c>
    </row>
    <row r="73" spans="1:25" x14ac:dyDescent="0.3">
      <c r="A73" s="75" t="e">
        <f>IF(Selbstdeklaration!$C$119=B73,E73,0)</f>
        <v>#NUM!</v>
      </c>
      <c r="B73" s="66">
        <v>78000</v>
      </c>
      <c r="C73" s="83">
        <f t="shared" si="35"/>
        <v>553.97333333333245</v>
      </c>
      <c r="D73" s="82">
        <f t="shared" si="36"/>
        <v>7.1022222222222112E-3</v>
      </c>
      <c r="E73" s="83">
        <f t="shared" si="30"/>
        <v>34.729696969697052</v>
      </c>
      <c r="F73" s="75" t="e">
        <f>IF(Selbstdeklaration!$C$119=G73,J73,0)</f>
        <v>#NUM!</v>
      </c>
      <c r="G73" s="66">
        <v>78000</v>
      </c>
      <c r="H73" s="83">
        <f t="shared" si="37"/>
        <v>907.22666666666271</v>
      </c>
      <c r="I73" s="82">
        <f t="shared" si="38"/>
        <v>1.1631111111111061E-2</v>
      </c>
      <c r="J73" s="83">
        <f t="shared" si="31"/>
        <v>77.888484848485206</v>
      </c>
      <c r="K73" s="75" t="e">
        <f>IF(Selbstdeklaration!$C$119=L73,O73,0)</f>
        <v>#NUM!</v>
      </c>
      <c r="L73" s="66">
        <v>78000</v>
      </c>
      <c r="M73" s="83">
        <f t="shared" si="39"/>
        <v>307.49333333333408</v>
      </c>
      <c r="N73" s="82">
        <f t="shared" si="40"/>
        <v>3.9422222222222315E-3</v>
      </c>
      <c r="O73" s="83">
        <f t="shared" si="32"/>
        <v>27.682424242424176</v>
      </c>
      <c r="P73" s="75" t="e">
        <f>IF(Selbstdeklaration!$C$119=Q73,T73,0)</f>
        <v>#NUM!</v>
      </c>
      <c r="Q73" s="66">
        <v>78000</v>
      </c>
      <c r="R73" s="83">
        <f t="shared" si="41"/>
        <v>607.36000000000058</v>
      </c>
      <c r="S73" s="82">
        <f t="shared" si="42"/>
        <v>7.7866666666666744E-3</v>
      </c>
      <c r="T73" s="83">
        <f t="shared" si="33"/>
        <v>52.785454545454492</v>
      </c>
      <c r="U73" s="75" t="e">
        <f>IF(Selbstdeklaration!$C$119=V73,W73,0)</f>
        <v>#NUM!</v>
      </c>
      <c r="V73" s="66">
        <v>78000</v>
      </c>
      <c r="W73" s="83">
        <f t="shared" si="43"/>
        <v>65.962962962963047</v>
      </c>
      <c r="X73" s="82">
        <f t="shared" si="44"/>
        <v>8.4567901234568015E-4</v>
      </c>
      <c r="Y73" s="83">
        <f t="shared" si="34"/>
        <v>64.037037037036953</v>
      </c>
    </row>
    <row r="74" spans="1:25" x14ac:dyDescent="0.3">
      <c r="A74" s="75" t="e">
        <f>IF(Selbstdeklaration!$C$119=B74,E74,0)</f>
        <v>#NUM!</v>
      </c>
      <c r="B74" s="66">
        <v>78500</v>
      </c>
      <c r="C74" s="83">
        <f t="shared" si="35"/>
        <v>557.40814814814723</v>
      </c>
      <c r="D74" s="82">
        <f t="shared" si="36"/>
        <v>7.1007407407407295E-3</v>
      </c>
      <c r="E74" s="83">
        <f t="shared" si="30"/>
        <v>34.417441077441161</v>
      </c>
      <c r="F74" s="75" t="e">
        <f>IF(Selbstdeklaration!$C$119=G74,J74,0)</f>
        <v>#NUM!</v>
      </c>
      <c r="G74" s="66">
        <v>78500</v>
      </c>
      <c r="H74" s="83">
        <f t="shared" si="37"/>
        <v>914.03074074073675</v>
      </c>
      <c r="I74" s="82">
        <f t="shared" si="38"/>
        <v>1.1643703703703653E-2</v>
      </c>
      <c r="J74" s="83">
        <f t="shared" si="31"/>
        <v>77.269932659933019</v>
      </c>
      <c r="K74" s="75" t="e">
        <f>IF(Selbstdeklaration!$C$119=L74,O74,0)</f>
        <v>#NUM!</v>
      </c>
      <c r="L74" s="66">
        <v>78500</v>
      </c>
      <c r="M74" s="83">
        <f t="shared" si="39"/>
        <v>309.87148148148225</v>
      </c>
      <c r="N74" s="82">
        <f t="shared" si="40"/>
        <v>3.9474074074074168E-3</v>
      </c>
      <c r="O74" s="83">
        <f t="shared" si="32"/>
        <v>27.466228956228885</v>
      </c>
      <c r="P74" s="75" t="e">
        <f>IF(Selbstdeklaration!$C$119=Q74,T74,0)</f>
        <v>#NUM!</v>
      </c>
      <c r="Q74" s="66">
        <v>78500</v>
      </c>
      <c r="R74" s="83">
        <f t="shared" si="41"/>
        <v>611.95111111111169</v>
      </c>
      <c r="S74" s="82">
        <f t="shared" si="42"/>
        <v>7.7955555555555634E-3</v>
      </c>
      <c r="T74" s="83">
        <f t="shared" si="33"/>
        <v>52.368080808080755</v>
      </c>
      <c r="U74" s="75" t="e">
        <f>IF(Selbstdeklaration!$C$119=V74,W74,0)</f>
        <v>#NUM!</v>
      </c>
      <c r="V74" s="66">
        <v>78500</v>
      </c>
      <c r="W74" s="83">
        <f t="shared" si="43"/>
        <v>66.466563786008322</v>
      </c>
      <c r="X74" s="82">
        <f t="shared" si="44"/>
        <v>8.4670781893004231E-4</v>
      </c>
      <c r="Y74" s="83">
        <f t="shared" si="34"/>
        <v>63.533436213991678</v>
      </c>
    </row>
    <row r="75" spans="1:25" x14ac:dyDescent="0.3">
      <c r="A75" s="75" t="e">
        <f>IF(Selbstdeklaration!$C$119=B75,E75,0)</f>
        <v>#NUM!</v>
      </c>
      <c r="B75" s="79">
        <v>79000</v>
      </c>
      <c r="C75" s="83">
        <f t="shared" si="35"/>
        <v>560.84148148148063</v>
      </c>
      <c r="D75" s="82">
        <f t="shared" si="36"/>
        <v>7.0992592592592479E-3</v>
      </c>
      <c r="E75" s="83">
        <f t="shared" si="30"/>
        <v>34.105319865319942</v>
      </c>
      <c r="F75" s="75" t="e">
        <f>IF(Selbstdeklaration!$C$119=G75,J75,0)</f>
        <v>#NUM!</v>
      </c>
      <c r="G75" s="79">
        <v>79000</v>
      </c>
      <c r="H75" s="83">
        <f t="shared" si="37"/>
        <v>920.84740740740335</v>
      </c>
      <c r="I75" s="82">
        <f t="shared" si="38"/>
        <v>1.1656296296296245E-2</v>
      </c>
      <c r="J75" s="83">
        <f t="shared" si="31"/>
        <v>76.650235690236059</v>
      </c>
      <c r="K75" s="75" t="e">
        <f>IF(Selbstdeklaration!$C$119=L75,O75,0)</f>
        <v>#NUM!</v>
      </c>
      <c r="L75" s="79">
        <v>79000</v>
      </c>
      <c r="M75" s="83">
        <f t="shared" si="39"/>
        <v>312.25481481481557</v>
      </c>
      <c r="N75" s="82">
        <f t="shared" si="40"/>
        <v>3.9525925925926022E-3</v>
      </c>
      <c r="O75" s="83">
        <f t="shared" si="32"/>
        <v>27.24956228956222</v>
      </c>
      <c r="P75" s="75" t="e">
        <f>IF(Selbstdeklaration!$C$119=Q75,T75,0)</f>
        <v>#NUM!</v>
      </c>
      <c r="Q75" s="79">
        <v>79000</v>
      </c>
      <c r="R75" s="83">
        <f t="shared" si="41"/>
        <v>616.55111111111171</v>
      </c>
      <c r="S75" s="82">
        <f t="shared" si="42"/>
        <v>7.8044444444444524E-3</v>
      </c>
      <c r="T75" s="83">
        <f t="shared" si="33"/>
        <v>51.949898989898934</v>
      </c>
      <c r="U75" s="75" t="e">
        <f>IF(Selbstdeklaration!$C$119=V75,W75,0)</f>
        <v>#NUM!</v>
      </c>
      <c r="V75" s="79">
        <v>79000</v>
      </c>
      <c r="W75" s="83">
        <f t="shared" si="43"/>
        <v>66.971193415637956</v>
      </c>
      <c r="X75" s="82">
        <f t="shared" si="44"/>
        <v>8.4773662551440446E-4</v>
      </c>
      <c r="Y75" s="83">
        <f t="shared" si="34"/>
        <v>63.028806584362044</v>
      </c>
    </row>
    <row r="76" spans="1:25" x14ac:dyDescent="0.3">
      <c r="A76" s="75" t="e">
        <f>IF(Selbstdeklaration!$C$119=B76,E76,0)</f>
        <v>#NUM!</v>
      </c>
      <c r="B76" s="66">
        <v>79500</v>
      </c>
      <c r="C76" s="83">
        <f t="shared" si="35"/>
        <v>564.2733333333324</v>
      </c>
      <c r="D76" s="82">
        <f t="shared" si="36"/>
        <v>7.0977777777777662E-3</v>
      </c>
      <c r="E76" s="83">
        <f t="shared" si="30"/>
        <v>33.793333333333415</v>
      </c>
      <c r="F76" s="75" t="e">
        <f>IF(Selbstdeklaration!$C$119=G76,J76,0)</f>
        <v>#NUM!</v>
      </c>
      <c r="G76" s="66">
        <v>79500</v>
      </c>
      <c r="H76" s="83">
        <f t="shared" si="37"/>
        <v>927.67666666666253</v>
      </c>
      <c r="I76" s="82">
        <f t="shared" si="38"/>
        <v>1.1668888888888836E-2</v>
      </c>
      <c r="J76" s="83">
        <f t="shared" si="31"/>
        <v>76.029393939394311</v>
      </c>
      <c r="K76" s="75" t="e">
        <f>IF(Selbstdeklaration!$C$119=L76,O76,0)</f>
        <v>#NUM!</v>
      </c>
      <c r="L76" s="66">
        <v>79500</v>
      </c>
      <c r="M76" s="83">
        <f t="shared" si="39"/>
        <v>314.64333333333411</v>
      </c>
      <c r="N76" s="82">
        <f t="shared" si="40"/>
        <v>3.9577777777777875E-3</v>
      </c>
      <c r="O76" s="83">
        <f t="shared" si="32"/>
        <v>27.03242424242417</v>
      </c>
      <c r="P76" s="75" t="e">
        <f>IF(Selbstdeklaration!$C$119=Q76,T76,0)</f>
        <v>#NUM!</v>
      </c>
      <c r="Q76" s="66">
        <v>79500</v>
      </c>
      <c r="R76" s="83">
        <f t="shared" si="41"/>
        <v>621.16000000000054</v>
      </c>
      <c r="S76" s="82">
        <f t="shared" si="42"/>
        <v>7.8133333333333405E-3</v>
      </c>
      <c r="T76" s="83">
        <f t="shared" si="33"/>
        <v>51.530909090909041</v>
      </c>
      <c r="U76" s="75" t="e">
        <f>IF(Selbstdeklaration!$C$119=V76,W76,0)</f>
        <v>#NUM!</v>
      </c>
      <c r="V76" s="66">
        <v>79500</v>
      </c>
      <c r="W76" s="83">
        <f t="shared" si="43"/>
        <v>67.476851851851947</v>
      </c>
      <c r="X76" s="82">
        <f t="shared" si="44"/>
        <v>8.4876543209876662E-4</v>
      </c>
      <c r="Y76" s="83">
        <f t="shared" si="34"/>
        <v>62.523148148148053</v>
      </c>
    </row>
    <row r="77" spans="1:25" x14ac:dyDescent="0.3">
      <c r="A77" s="75" t="e">
        <f>IF(Selbstdeklaration!$C$119=B77,E77,0)</f>
        <v>#NUM!</v>
      </c>
      <c r="B77" s="66">
        <v>80000</v>
      </c>
      <c r="C77" s="83">
        <f t="shared" si="35"/>
        <v>567.70370370370279</v>
      </c>
      <c r="D77" s="82">
        <f t="shared" si="36"/>
        <v>7.0962962962962846E-3</v>
      </c>
      <c r="E77" s="83">
        <f t="shared" si="30"/>
        <v>33.481481481481566</v>
      </c>
      <c r="F77" s="75" t="e">
        <f>IF(Selbstdeklaration!$C$119=G77,J77,0)</f>
        <v>#NUM!</v>
      </c>
      <c r="G77" s="66">
        <v>80000</v>
      </c>
      <c r="H77" s="83">
        <f t="shared" si="37"/>
        <v>934.51851851851427</v>
      </c>
      <c r="I77" s="82">
        <f t="shared" si="38"/>
        <v>1.1681481481481428E-2</v>
      </c>
      <c r="J77" s="83">
        <f t="shared" si="31"/>
        <v>75.407407407407788</v>
      </c>
      <c r="K77" s="75" t="e">
        <f>IF(Selbstdeklaration!$C$119=L77,O77,0)</f>
        <v>#NUM!</v>
      </c>
      <c r="L77" s="66">
        <v>80000</v>
      </c>
      <c r="M77" s="83">
        <f t="shared" si="39"/>
        <v>317.03703703703781</v>
      </c>
      <c r="N77" s="82">
        <f t="shared" si="40"/>
        <v>3.9629629629629728E-3</v>
      </c>
      <c r="O77" s="83">
        <f t="shared" si="32"/>
        <v>26.814814814814746</v>
      </c>
      <c r="P77" s="75" t="e">
        <f>IF(Selbstdeklaration!$C$119=Q77,T77,0)</f>
        <v>#NUM!</v>
      </c>
      <c r="Q77" s="66">
        <v>80000</v>
      </c>
      <c r="R77" s="83">
        <f t="shared" si="41"/>
        <v>625.77777777777828</v>
      </c>
      <c r="S77" s="82">
        <f t="shared" si="42"/>
        <v>7.8222222222222287E-3</v>
      </c>
      <c r="T77" s="83">
        <f t="shared" si="33"/>
        <v>51.111111111111065</v>
      </c>
      <c r="U77" s="75" t="e">
        <f>IF(Selbstdeklaration!$C$119=V77,W77,0)</f>
        <v>#NUM!</v>
      </c>
      <c r="V77" s="66">
        <v>80000</v>
      </c>
      <c r="W77" s="83">
        <f t="shared" si="43"/>
        <v>67.983539094650297</v>
      </c>
      <c r="X77" s="82">
        <f t="shared" si="44"/>
        <v>8.4979423868312878E-4</v>
      </c>
      <c r="Y77" s="83">
        <f t="shared" si="34"/>
        <v>62.016460905349703</v>
      </c>
    </row>
    <row r="78" spans="1:25" x14ac:dyDescent="0.3">
      <c r="A78" s="75" t="e">
        <f>IF(Selbstdeklaration!$C$119=B78,E78,0)</f>
        <v>#NUM!</v>
      </c>
      <c r="B78" s="66">
        <v>80500</v>
      </c>
      <c r="C78" s="83">
        <f t="shared" si="35"/>
        <v>571.13259259259166</v>
      </c>
      <c r="D78" s="82">
        <f t="shared" si="36"/>
        <v>7.0948148148148029E-3</v>
      </c>
      <c r="E78" s="83">
        <f t="shared" si="30"/>
        <v>33.169764309764396</v>
      </c>
      <c r="F78" s="75" t="e">
        <f>IF(Selbstdeklaration!$C$119=G78,J78,0)</f>
        <v>#NUM!</v>
      </c>
      <c r="G78" s="66">
        <v>80500</v>
      </c>
      <c r="H78" s="83">
        <f t="shared" si="37"/>
        <v>941.37296296295858</v>
      </c>
      <c r="I78" s="82">
        <f t="shared" si="38"/>
        <v>1.169407407407402E-2</v>
      </c>
      <c r="J78" s="83">
        <f t="shared" si="31"/>
        <v>74.784276094276493</v>
      </c>
      <c r="K78" s="75" t="e">
        <f>IF(Selbstdeklaration!$C$119=L78,O78,0)</f>
        <v>#NUM!</v>
      </c>
      <c r="L78" s="66">
        <v>80500</v>
      </c>
      <c r="M78" s="83">
        <f t="shared" si="39"/>
        <v>319.43592592592671</v>
      </c>
      <c r="N78" s="82">
        <f t="shared" si="40"/>
        <v>3.9681481481481581E-3</v>
      </c>
      <c r="O78" s="83">
        <f t="shared" si="32"/>
        <v>26.596734006733936</v>
      </c>
      <c r="P78" s="75" t="e">
        <f>IF(Selbstdeklaration!$C$119=Q78,T78,0)</f>
        <v>#NUM!</v>
      </c>
      <c r="Q78" s="66">
        <v>80500</v>
      </c>
      <c r="R78" s="83">
        <f t="shared" si="41"/>
        <v>630.40444444444495</v>
      </c>
      <c r="S78" s="82">
        <f t="shared" si="42"/>
        <v>7.8311111111111168E-3</v>
      </c>
      <c r="T78" s="83">
        <f t="shared" si="33"/>
        <v>50.690505050505003</v>
      </c>
      <c r="U78" s="75" t="e">
        <f>IF(Selbstdeklaration!$C$119=V78,W78,0)</f>
        <v>#NUM!</v>
      </c>
      <c r="V78" s="66">
        <v>80500</v>
      </c>
      <c r="W78" s="83">
        <f t="shared" si="43"/>
        <v>68.491255144033019</v>
      </c>
      <c r="X78" s="82">
        <f t="shared" si="44"/>
        <v>8.5082304526749094E-4</v>
      </c>
      <c r="Y78" s="83">
        <f t="shared" si="34"/>
        <v>61.508744855966981</v>
      </c>
    </row>
    <row r="79" spans="1:25" x14ac:dyDescent="0.3">
      <c r="A79" s="75" t="e">
        <f>IF(Selbstdeklaration!$C$119=B79,E79,0)</f>
        <v>#NUM!</v>
      </c>
      <c r="B79" s="79">
        <v>81000</v>
      </c>
      <c r="C79" s="83">
        <f t="shared" si="35"/>
        <v>574.55999999999904</v>
      </c>
      <c r="D79" s="82">
        <f t="shared" si="36"/>
        <v>7.0933333333333213E-3</v>
      </c>
      <c r="E79" s="83">
        <f t="shared" si="30"/>
        <v>32.858181818181905</v>
      </c>
      <c r="F79" s="75" t="e">
        <f>IF(Selbstdeklaration!$C$119=G79,J79,0)</f>
        <v>#NUM!</v>
      </c>
      <c r="G79" s="79">
        <v>81000</v>
      </c>
      <c r="H79" s="83">
        <f t="shared" si="37"/>
        <v>948.23999999999558</v>
      </c>
      <c r="I79" s="82">
        <f t="shared" si="38"/>
        <v>1.1706666666666612E-2</v>
      </c>
      <c r="J79" s="83">
        <f t="shared" si="31"/>
        <v>74.160000000000409</v>
      </c>
      <c r="K79" s="75" t="e">
        <f>IF(Selbstdeklaration!$C$119=L79,O79,0)</f>
        <v>#NUM!</v>
      </c>
      <c r="L79" s="79">
        <v>81000</v>
      </c>
      <c r="M79" s="83">
        <f t="shared" si="39"/>
        <v>321.84000000000083</v>
      </c>
      <c r="N79" s="82">
        <f t="shared" si="40"/>
        <v>3.9733333333333435E-3</v>
      </c>
      <c r="O79" s="83">
        <f t="shared" si="32"/>
        <v>26.378181818181744</v>
      </c>
      <c r="P79" s="75" t="e">
        <f>IF(Selbstdeklaration!$C$119=Q79,T79,0)</f>
        <v>#NUM!</v>
      </c>
      <c r="Q79" s="79">
        <v>81000</v>
      </c>
      <c r="R79" s="83">
        <f t="shared" si="41"/>
        <v>635.04000000000042</v>
      </c>
      <c r="S79" s="82">
        <f t="shared" si="42"/>
        <v>7.840000000000005E-3</v>
      </c>
      <c r="T79" s="83">
        <f t="shared" si="33"/>
        <v>50.26909090909087</v>
      </c>
      <c r="U79" s="75" t="e">
        <f>IF(Selbstdeklaration!$C$119=V79,W79,0)</f>
        <v>#NUM!</v>
      </c>
      <c r="V79" s="79">
        <v>81000</v>
      </c>
      <c r="W79" s="83">
        <f t="shared" si="43"/>
        <v>69.000000000000099</v>
      </c>
      <c r="X79" s="82">
        <f t="shared" si="44"/>
        <v>8.5185185185185309E-4</v>
      </c>
      <c r="Y79" s="83">
        <f t="shared" si="34"/>
        <v>60.999999999999901</v>
      </c>
    </row>
    <row r="80" spans="1:25" x14ac:dyDescent="0.3">
      <c r="A80" s="75" t="e">
        <f>IF(Selbstdeklaration!$C$119=B80,E80,0)</f>
        <v>#NUM!</v>
      </c>
      <c r="B80" s="66">
        <v>81500</v>
      </c>
      <c r="C80" s="83">
        <f t="shared" si="35"/>
        <v>577.9859259259249</v>
      </c>
      <c r="D80" s="82">
        <f t="shared" si="36"/>
        <v>7.0918518518518396E-3</v>
      </c>
      <c r="E80" s="83">
        <f t="shared" si="30"/>
        <v>32.546734006734098</v>
      </c>
      <c r="F80" s="75" t="e">
        <f>IF(Selbstdeklaration!$C$119=G80,J80,0)</f>
        <v>#NUM!</v>
      </c>
      <c r="G80" s="66">
        <v>81500</v>
      </c>
      <c r="H80" s="83">
        <f t="shared" si="37"/>
        <v>955.11962962962514</v>
      </c>
      <c r="I80" s="82">
        <f t="shared" si="38"/>
        <v>1.1719259259259204E-2</v>
      </c>
      <c r="J80" s="83">
        <f t="shared" si="31"/>
        <v>73.534579124579537</v>
      </c>
      <c r="K80" s="75" t="e">
        <f>IF(Selbstdeklaration!$C$119=L80,O80,0)</f>
        <v>#NUM!</v>
      </c>
      <c r="L80" s="66">
        <v>81500</v>
      </c>
      <c r="M80" s="83">
        <f t="shared" si="39"/>
        <v>324.2492592592601</v>
      </c>
      <c r="N80" s="82">
        <f t="shared" si="40"/>
        <v>3.9785185185185288E-3</v>
      </c>
      <c r="O80" s="83">
        <f t="shared" si="32"/>
        <v>26.159158249158171</v>
      </c>
      <c r="P80" s="75" t="e">
        <f>IF(Selbstdeklaration!$C$119=Q80,T80,0)</f>
        <v>#NUM!</v>
      </c>
      <c r="Q80" s="66">
        <v>81500</v>
      </c>
      <c r="R80" s="83">
        <f t="shared" si="41"/>
        <v>639.68444444444481</v>
      </c>
      <c r="S80" s="82">
        <f t="shared" si="42"/>
        <v>7.8488888888888931E-3</v>
      </c>
      <c r="T80" s="83">
        <f t="shared" si="33"/>
        <v>49.846868686868653</v>
      </c>
      <c r="U80" s="75" t="e">
        <f>IF(Selbstdeklaration!$C$119=V80,W80,0)</f>
        <v>#NUM!</v>
      </c>
      <c r="V80" s="66">
        <v>81500</v>
      </c>
      <c r="W80" s="83">
        <f t="shared" si="43"/>
        <v>69.509773662551538</v>
      </c>
      <c r="X80" s="82">
        <f t="shared" si="44"/>
        <v>8.5288065843621525E-4</v>
      </c>
      <c r="Y80" s="83">
        <f t="shared" si="34"/>
        <v>60.490226337448462</v>
      </c>
    </row>
    <row r="81" spans="1:25" x14ac:dyDescent="0.3">
      <c r="A81" s="75" t="e">
        <f>IF(Selbstdeklaration!$C$119=B81,E81,0)</f>
        <v>#NUM!</v>
      </c>
      <c r="B81" s="66">
        <v>82000</v>
      </c>
      <c r="C81" s="83">
        <f t="shared" si="35"/>
        <v>581.41037037036938</v>
      </c>
      <c r="D81" s="82">
        <f t="shared" si="36"/>
        <v>7.090370370370358E-3</v>
      </c>
      <c r="E81" s="83">
        <f t="shared" si="30"/>
        <v>32.235420875420964</v>
      </c>
      <c r="F81" s="75" t="e">
        <f>IF(Selbstdeklaration!$C$119=G81,J81,0)</f>
        <v>#NUM!</v>
      </c>
      <c r="G81" s="66">
        <v>82000</v>
      </c>
      <c r="H81" s="83">
        <f t="shared" si="37"/>
        <v>962.01185185184727</v>
      </c>
      <c r="I81" s="82">
        <f t="shared" si="38"/>
        <v>1.1731851851851795E-2</v>
      </c>
      <c r="J81" s="83">
        <f t="shared" si="31"/>
        <v>72.908013468013891</v>
      </c>
      <c r="K81" s="75" t="e">
        <f>IF(Selbstdeklaration!$C$119=L81,O81,0)</f>
        <v>#NUM!</v>
      </c>
      <c r="L81" s="66">
        <v>82000</v>
      </c>
      <c r="M81" s="83">
        <f t="shared" si="39"/>
        <v>326.66370370370458</v>
      </c>
      <c r="N81" s="82">
        <f t="shared" si="40"/>
        <v>3.9837037037037141E-3</v>
      </c>
      <c r="O81" s="83">
        <f t="shared" si="32"/>
        <v>25.93966329966322</v>
      </c>
      <c r="P81" s="75" t="e">
        <f>IF(Selbstdeklaration!$C$119=Q81,T81,0)</f>
        <v>#NUM!</v>
      </c>
      <c r="Q81" s="66">
        <v>82000</v>
      </c>
      <c r="R81" s="83">
        <f t="shared" si="41"/>
        <v>644.33777777777811</v>
      </c>
      <c r="S81" s="82">
        <f t="shared" si="42"/>
        <v>7.8577777777777812E-3</v>
      </c>
      <c r="T81" s="83">
        <f t="shared" si="33"/>
        <v>49.423838383838351</v>
      </c>
      <c r="U81" s="75" t="e">
        <f>IF(Selbstdeklaration!$C$119=V81,W81,0)</f>
        <v>#NUM!</v>
      </c>
      <c r="V81" s="66">
        <v>82000</v>
      </c>
      <c r="W81" s="83">
        <f t="shared" si="43"/>
        <v>70.020576131687349</v>
      </c>
      <c r="X81" s="82">
        <f t="shared" si="44"/>
        <v>8.5390946502057741E-4</v>
      </c>
      <c r="Y81" s="83">
        <f t="shared" si="34"/>
        <v>59.979423868312651</v>
      </c>
    </row>
    <row r="82" spans="1:25" x14ac:dyDescent="0.3">
      <c r="A82" s="75" t="e">
        <f>IF(Selbstdeklaration!$C$119=B82,E82,0)</f>
        <v>#NUM!</v>
      </c>
      <c r="B82" s="66">
        <v>82500</v>
      </c>
      <c r="C82" s="83">
        <f t="shared" si="35"/>
        <v>584.83333333333235</v>
      </c>
      <c r="D82" s="82">
        <f t="shared" si="36"/>
        <v>7.0888888888888764E-3</v>
      </c>
      <c r="E82" s="83">
        <f t="shared" si="30"/>
        <v>31.924242424242514</v>
      </c>
      <c r="F82" s="75" t="e">
        <f>IF(Selbstdeklaration!$C$119=G82,J82,0)</f>
        <v>#NUM!</v>
      </c>
      <c r="G82" s="66">
        <v>82500</v>
      </c>
      <c r="H82" s="83">
        <f t="shared" si="37"/>
        <v>968.91666666666197</v>
      </c>
      <c r="I82" s="82">
        <f t="shared" si="38"/>
        <v>1.1744444444444387E-2</v>
      </c>
      <c r="J82" s="83">
        <f t="shared" si="31"/>
        <v>72.280303030303457</v>
      </c>
      <c r="K82" s="75" t="e">
        <f>IF(Selbstdeklaration!$C$119=L82,O82,0)</f>
        <v>#NUM!</v>
      </c>
      <c r="L82" s="66">
        <v>82500</v>
      </c>
      <c r="M82" s="83">
        <f t="shared" si="39"/>
        <v>329.08333333333422</v>
      </c>
      <c r="N82" s="82">
        <f t="shared" si="40"/>
        <v>3.9888888888888994E-3</v>
      </c>
      <c r="O82" s="83">
        <f t="shared" si="32"/>
        <v>25.719696969696887</v>
      </c>
      <c r="P82" s="75" t="e">
        <f>IF(Selbstdeklaration!$C$119=Q82,T82,0)</f>
        <v>#NUM!</v>
      </c>
      <c r="Q82" s="66">
        <v>82500</v>
      </c>
      <c r="R82" s="83">
        <f t="shared" si="41"/>
        <v>649.00000000000023</v>
      </c>
      <c r="S82" s="82">
        <f t="shared" si="42"/>
        <v>7.8666666666666694E-3</v>
      </c>
      <c r="T82" s="83">
        <f t="shared" si="33"/>
        <v>48.999999999999979</v>
      </c>
      <c r="U82" s="75" t="e">
        <f>IF(Selbstdeklaration!$C$119=V82,W82,0)</f>
        <v>#NUM!</v>
      </c>
      <c r="V82" s="66">
        <v>82500</v>
      </c>
      <c r="W82" s="83">
        <f t="shared" si="43"/>
        <v>70.532407407407518</v>
      </c>
      <c r="X82" s="82">
        <f t="shared" si="44"/>
        <v>8.5493827160493957E-4</v>
      </c>
      <c r="Y82" s="83">
        <f t="shared" si="34"/>
        <v>59.467592592592482</v>
      </c>
    </row>
    <row r="83" spans="1:25" x14ac:dyDescent="0.3">
      <c r="A83" s="75" t="e">
        <f>IF(Selbstdeklaration!$C$119=B83,E83,0)</f>
        <v>#NUM!</v>
      </c>
      <c r="B83" s="79">
        <v>83000</v>
      </c>
      <c r="C83" s="83">
        <f t="shared" si="35"/>
        <v>588.25481481481381</v>
      </c>
      <c r="D83" s="82">
        <f t="shared" si="36"/>
        <v>7.0874074074073947E-3</v>
      </c>
      <c r="E83" s="83">
        <f t="shared" si="30"/>
        <v>31.613198653198744</v>
      </c>
      <c r="F83" s="75" t="e">
        <f>IF(Selbstdeklaration!$C$119=G83,J83,0)</f>
        <v>#NUM!</v>
      </c>
      <c r="G83" s="79">
        <v>83000</v>
      </c>
      <c r="H83" s="83">
        <f t="shared" si="37"/>
        <v>975.83407407406924</v>
      </c>
      <c r="I83" s="82">
        <f t="shared" si="38"/>
        <v>1.1757037037036979E-2</v>
      </c>
      <c r="J83" s="83">
        <f t="shared" si="31"/>
        <v>71.65144781144825</v>
      </c>
      <c r="K83" s="75" t="e">
        <f>IF(Selbstdeklaration!$C$119=L83,O83,0)</f>
        <v>#NUM!</v>
      </c>
      <c r="L83" s="79">
        <v>83000</v>
      </c>
      <c r="M83" s="83">
        <f t="shared" si="39"/>
        <v>331.50814814814902</v>
      </c>
      <c r="N83" s="82">
        <f t="shared" si="40"/>
        <v>3.9940740740740848E-3</v>
      </c>
      <c r="O83" s="83">
        <f t="shared" si="32"/>
        <v>25.49925925925918</v>
      </c>
      <c r="P83" s="75" t="e">
        <f>IF(Selbstdeklaration!$C$119=Q83,T83,0)</f>
        <v>#NUM!</v>
      </c>
      <c r="Q83" s="79">
        <v>83000</v>
      </c>
      <c r="R83" s="83">
        <f t="shared" si="41"/>
        <v>653.67111111111126</v>
      </c>
      <c r="S83" s="82">
        <f t="shared" si="42"/>
        <v>7.8755555555555575E-3</v>
      </c>
      <c r="T83" s="83">
        <f t="shared" si="33"/>
        <v>48.575353535353521</v>
      </c>
      <c r="U83" s="75" t="e">
        <f>IF(Selbstdeklaration!$C$119=V83,W83,0)</f>
        <v>#NUM!</v>
      </c>
      <c r="V83" s="79">
        <v>83000</v>
      </c>
      <c r="W83" s="83">
        <f t="shared" si="43"/>
        <v>71.045267489712046</v>
      </c>
      <c r="X83" s="82">
        <f t="shared" si="44"/>
        <v>8.5596707818930173E-4</v>
      </c>
      <c r="Y83" s="83">
        <f t="shared" si="34"/>
        <v>58.954732510287954</v>
      </c>
    </row>
    <row r="84" spans="1:25" x14ac:dyDescent="0.3">
      <c r="A84" s="75" t="e">
        <f>IF(Selbstdeklaration!$C$119=B84,E84,0)</f>
        <v>#NUM!</v>
      </c>
      <c r="B84" s="66">
        <v>83500</v>
      </c>
      <c r="C84" s="83">
        <f t="shared" si="35"/>
        <v>591.67481481481377</v>
      </c>
      <c r="D84" s="82">
        <f t="shared" si="36"/>
        <v>7.0859259259259131E-3</v>
      </c>
      <c r="E84" s="83">
        <f t="shared" si="30"/>
        <v>31.302289562289658</v>
      </c>
      <c r="F84" s="75" t="e">
        <f>IF(Selbstdeklaration!$C$119=G84,J84,0)</f>
        <v>#NUM!</v>
      </c>
      <c r="G84" s="66">
        <v>83500</v>
      </c>
      <c r="H84" s="83">
        <f t="shared" si="37"/>
        <v>982.76407407406919</v>
      </c>
      <c r="I84" s="82">
        <f t="shared" si="38"/>
        <v>1.1769629629629571E-2</v>
      </c>
      <c r="J84" s="83">
        <f t="shared" si="31"/>
        <v>71.021447811448255</v>
      </c>
      <c r="K84" s="75" t="e">
        <f>IF(Selbstdeklaration!$C$119=L84,O84,0)</f>
        <v>#NUM!</v>
      </c>
      <c r="L84" s="66">
        <v>83500</v>
      </c>
      <c r="M84" s="83">
        <f t="shared" si="39"/>
        <v>333.93814814814903</v>
      </c>
      <c r="N84" s="82">
        <f t="shared" si="40"/>
        <v>3.9992592592592701E-3</v>
      </c>
      <c r="O84" s="83">
        <f t="shared" si="32"/>
        <v>25.278350168350087</v>
      </c>
      <c r="P84" s="75" t="e">
        <f>IF(Selbstdeklaration!$C$119=Q84,T84,0)</f>
        <v>#NUM!</v>
      </c>
      <c r="Q84" s="66">
        <v>83500</v>
      </c>
      <c r="R84" s="83">
        <f t="shared" si="41"/>
        <v>658.35111111111121</v>
      </c>
      <c r="S84" s="82">
        <f t="shared" si="42"/>
        <v>7.8844444444444457E-3</v>
      </c>
      <c r="T84" s="83">
        <f t="shared" si="33"/>
        <v>48.149898989898979</v>
      </c>
      <c r="U84" s="75" t="e">
        <f>IF(Selbstdeklaration!$C$119=V84,W84,0)</f>
        <v>#NUM!</v>
      </c>
      <c r="V84" s="66">
        <v>83500</v>
      </c>
      <c r="W84" s="83">
        <f t="shared" si="43"/>
        <v>71.559156378600932</v>
      </c>
      <c r="X84" s="82">
        <f t="shared" si="44"/>
        <v>8.5699588477366388E-4</v>
      </c>
      <c r="Y84" s="83">
        <f t="shared" si="34"/>
        <v>58.440843621399068</v>
      </c>
    </row>
    <row r="85" spans="1:25" x14ac:dyDescent="0.3">
      <c r="A85" s="75" t="e">
        <f>IF(Selbstdeklaration!$C$119=B85,E85,0)</f>
        <v>#NUM!</v>
      </c>
      <c r="B85" s="66">
        <v>84000</v>
      </c>
      <c r="C85" s="83">
        <f t="shared" si="35"/>
        <v>595.09333333333223</v>
      </c>
      <c r="D85" s="82">
        <f t="shared" si="36"/>
        <v>7.0844444444444314E-3</v>
      </c>
      <c r="E85" s="83">
        <f t="shared" si="30"/>
        <v>30.991515151515252</v>
      </c>
      <c r="F85" s="75" t="e">
        <f>IF(Selbstdeklaration!$C$119=G85,J85,0)</f>
        <v>#NUM!</v>
      </c>
      <c r="G85" s="66">
        <v>84000</v>
      </c>
      <c r="H85" s="83">
        <f t="shared" si="37"/>
        <v>989.7066666666617</v>
      </c>
      <c r="I85" s="82">
        <f t="shared" si="38"/>
        <v>1.1782222222222163E-2</v>
      </c>
      <c r="J85" s="83">
        <f t="shared" si="31"/>
        <v>70.390303030303485</v>
      </c>
      <c r="K85" s="75" t="e">
        <f>IF(Selbstdeklaration!$C$119=L85,O85,0)</f>
        <v>#NUM!</v>
      </c>
      <c r="L85" s="66">
        <v>84000</v>
      </c>
      <c r="M85" s="83">
        <f t="shared" si="39"/>
        <v>336.37333333333424</v>
      </c>
      <c r="N85" s="82">
        <f t="shared" si="40"/>
        <v>4.0044444444444554E-3</v>
      </c>
      <c r="O85" s="83">
        <f t="shared" si="32"/>
        <v>25.056969696969613</v>
      </c>
      <c r="P85" s="75" t="e">
        <f>IF(Selbstdeklaration!$C$119=Q85,T85,0)</f>
        <v>#NUM!</v>
      </c>
      <c r="Q85" s="66">
        <v>84000</v>
      </c>
      <c r="R85" s="83">
        <f t="shared" si="41"/>
        <v>663.04000000000008</v>
      </c>
      <c r="S85" s="82">
        <f t="shared" si="42"/>
        <v>7.8933333333333338E-3</v>
      </c>
      <c r="T85" s="83">
        <f t="shared" si="33"/>
        <v>47.723636363636359</v>
      </c>
      <c r="U85" s="75" t="e">
        <f>IF(Selbstdeklaration!$C$119=V85,W85,0)</f>
        <v>#NUM!</v>
      </c>
      <c r="V85" s="66">
        <v>84000</v>
      </c>
      <c r="W85" s="83">
        <f t="shared" si="43"/>
        <v>72.07407407407419</v>
      </c>
      <c r="X85" s="82">
        <f t="shared" si="44"/>
        <v>8.5802469135802604E-4</v>
      </c>
      <c r="Y85" s="83">
        <f t="shared" si="34"/>
        <v>57.92592592592581</v>
      </c>
    </row>
    <row r="86" spans="1:25" x14ac:dyDescent="0.3">
      <c r="A86" s="75" t="e">
        <f>IF(Selbstdeklaration!$C$119=B86,E86,0)</f>
        <v>#NUM!</v>
      </c>
      <c r="B86" s="66">
        <v>84500</v>
      </c>
      <c r="C86" s="83">
        <f t="shared" si="35"/>
        <v>598.51037037036929</v>
      </c>
      <c r="D86" s="82">
        <f t="shared" si="36"/>
        <v>7.0829629629629498E-3</v>
      </c>
      <c r="E86" s="83">
        <f t="shared" si="30"/>
        <v>30.68087542087552</v>
      </c>
      <c r="F86" s="75" t="e">
        <f>IF(Selbstdeklaration!$C$119=G86,J86,0)</f>
        <v>#NUM!</v>
      </c>
      <c r="G86" s="66">
        <v>84500</v>
      </c>
      <c r="H86" s="83">
        <f t="shared" si="37"/>
        <v>996.66185185184679</v>
      </c>
      <c r="I86" s="82">
        <f t="shared" si="38"/>
        <v>1.1794814814814755E-2</v>
      </c>
      <c r="J86" s="83">
        <f t="shared" si="31"/>
        <v>69.758013468013928</v>
      </c>
      <c r="K86" s="75" t="e">
        <f>IF(Selbstdeklaration!$C$119=L86,O86,0)</f>
        <v>#NUM!</v>
      </c>
      <c r="L86" s="66">
        <v>84500</v>
      </c>
      <c r="M86" s="83">
        <f t="shared" si="39"/>
        <v>338.81370370370462</v>
      </c>
      <c r="N86" s="82">
        <f t="shared" si="40"/>
        <v>4.0096296296296408E-3</v>
      </c>
      <c r="O86" s="83">
        <f t="shared" si="32"/>
        <v>24.835117845117761</v>
      </c>
      <c r="P86" s="75" t="e">
        <f>IF(Selbstdeklaration!$C$119=Q86,T86,0)</f>
        <v>#NUM!</v>
      </c>
      <c r="Q86" s="66">
        <v>84500</v>
      </c>
      <c r="R86" s="83">
        <f t="shared" si="41"/>
        <v>667.73777777777775</v>
      </c>
      <c r="S86" s="82">
        <f t="shared" si="42"/>
        <v>7.9022222222222219E-3</v>
      </c>
      <c r="T86" s="83">
        <f t="shared" si="33"/>
        <v>47.296565656565662</v>
      </c>
      <c r="U86" s="75" t="e">
        <f>IF(Selbstdeklaration!$C$119=V86,W86,0)</f>
        <v>#NUM!</v>
      </c>
      <c r="V86" s="66">
        <v>84500</v>
      </c>
      <c r="W86" s="83">
        <f t="shared" si="43"/>
        <v>72.590020576131806</v>
      </c>
      <c r="X86" s="82">
        <f t="shared" si="44"/>
        <v>8.590534979423882E-4</v>
      </c>
      <c r="Y86" s="83">
        <f t="shared" si="34"/>
        <v>57.409979423868194</v>
      </c>
    </row>
    <row r="87" spans="1:25" x14ac:dyDescent="0.3">
      <c r="A87" s="75" t="e">
        <f>IF(Selbstdeklaration!$C$119=B87,E87,0)</f>
        <v>#NUM!</v>
      </c>
      <c r="B87" s="79">
        <v>85000</v>
      </c>
      <c r="C87" s="83">
        <f t="shared" si="35"/>
        <v>601.92592592592484</v>
      </c>
      <c r="D87" s="82">
        <f t="shared" si="36"/>
        <v>7.0814814814814681E-3</v>
      </c>
      <c r="E87" s="83">
        <f t="shared" si="30"/>
        <v>30.37037037037047</v>
      </c>
      <c r="F87" s="75" t="e">
        <f>IF(Selbstdeklaration!$C$119=G87,J87,0)</f>
        <v>#NUM!</v>
      </c>
      <c r="G87" s="79">
        <v>85000</v>
      </c>
      <c r="H87" s="83">
        <f t="shared" si="37"/>
        <v>1003.6296296296244</v>
      </c>
      <c r="I87" s="82">
        <f t="shared" si="38"/>
        <v>1.1807407407407346E-2</v>
      </c>
      <c r="J87" s="83">
        <f t="shared" si="31"/>
        <v>69.124579124579597</v>
      </c>
      <c r="K87" s="75" t="e">
        <f>IF(Selbstdeklaration!$C$119=L87,O87,0)</f>
        <v>#NUM!</v>
      </c>
      <c r="L87" s="79">
        <v>85000</v>
      </c>
      <c r="M87" s="83">
        <f t="shared" si="39"/>
        <v>341.2592592592602</v>
      </c>
      <c r="N87" s="82">
        <f t="shared" si="40"/>
        <v>4.0148148148148261E-3</v>
      </c>
      <c r="O87" s="83">
        <f t="shared" si="32"/>
        <v>24.612794612794527</v>
      </c>
      <c r="P87" s="75" t="e">
        <f>IF(Selbstdeklaration!$C$119=Q87,T87,0)</f>
        <v>#NUM!</v>
      </c>
      <c r="Q87" s="79">
        <v>85000</v>
      </c>
      <c r="R87" s="83">
        <f t="shared" si="41"/>
        <v>672.44444444444434</v>
      </c>
      <c r="S87" s="82">
        <f t="shared" si="42"/>
        <v>7.9111111111111101E-3</v>
      </c>
      <c r="T87" s="83">
        <f t="shared" si="33"/>
        <v>46.868686868686879</v>
      </c>
      <c r="U87" s="75" t="e">
        <f>IF(Selbstdeklaration!$C$119=V87,W87,0)</f>
        <v>#NUM!</v>
      </c>
      <c r="V87" s="79">
        <v>85000</v>
      </c>
      <c r="W87" s="83">
        <f t="shared" si="43"/>
        <v>73.106995884773781</v>
      </c>
      <c r="X87" s="82">
        <f t="shared" si="44"/>
        <v>8.6008230452675036E-4</v>
      </c>
      <c r="Y87" s="83">
        <f t="shared" si="34"/>
        <v>56.893004115226219</v>
      </c>
    </row>
    <row r="88" spans="1:25" x14ac:dyDescent="0.3">
      <c r="A88" s="75" t="e">
        <f>IF(Selbstdeklaration!$C$119=B88,E88,0)</f>
        <v>#NUM!</v>
      </c>
      <c r="B88" s="66">
        <v>85500</v>
      </c>
      <c r="C88" s="83">
        <f t="shared" si="35"/>
        <v>605.33999999999889</v>
      </c>
      <c r="D88" s="82">
        <f t="shared" si="36"/>
        <v>7.0799999999999865E-3</v>
      </c>
      <c r="E88" s="83">
        <f t="shared" si="30"/>
        <v>30.060000000000102</v>
      </c>
      <c r="F88" s="75" t="e">
        <f>IF(Selbstdeklaration!$C$119=G88,J88,0)</f>
        <v>#NUM!</v>
      </c>
      <c r="G88" s="66">
        <v>85500</v>
      </c>
      <c r="H88" s="83">
        <f t="shared" si="37"/>
        <v>1010.6099999999947</v>
      </c>
      <c r="I88" s="82">
        <f t="shared" si="38"/>
        <v>1.1819999999999938E-2</v>
      </c>
      <c r="J88" s="83">
        <f t="shared" si="31"/>
        <v>68.490000000000478</v>
      </c>
      <c r="K88" s="75" t="e">
        <f>IF(Selbstdeklaration!$C$119=L88,O88,0)</f>
        <v>#NUM!</v>
      </c>
      <c r="L88" s="66">
        <v>85500</v>
      </c>
      <c r="M88" s="83">
        <f t="shared" si="39"/>
        <v>343.710000000001</v>
      </c>
      <c r="N88" s="82">
        <f t="shared" si="40"/>
        <v>4.0200000000000114E-3</v>
      </c>
      <c r="O88" s="83">
        <f t="shared" si="32"/>
        <v>24.389999999999908</v>
      </c>
      <c r="P88" s="75" t="e">
        <f>IF(Selbstdeklaration!$C$119=Q88,T88,0)</f>
        <v>#NUM!</v>
      </c>
      <c r="Q88" s="66">
        <v>85500</v>
      </c>
      <c r="R88" s="83">
        <f t="shared" si="41"/>
        <v>677.15999999999985</v>
      </c>
      <c r="S88" s="82">
        <f t="shared" si="42"/>
        <v>7.9199999999999982E-3</v>
      </c>
      <c r="T88" s="83">
        <f t="shared" si="33"/>
        <v>46.440000000000012</v>
      </c>
      <c r="U88" s="75" t="e">
        <f>IF(Selbstdeklaration!$C$119=V88,W88,0)</f>
        <v>#NUM!</v>
      </c>
      <c r="V88" s="66">
        <v>85500</v>
      </c>
      <c r="W88" s="83">
        <f t="shared" si="43"/>
        <v>73.625000000000114</v>
      </c>
      <c r="X88" s="82">
        <f t="shared" si="44"/>
        <v>8.6111111111111251E-4</v>
      </c>
      <c r="Y88" s="83">
        <f t="shared" si="34"/>
        <v>56.374999999999886</v>
      </c>
    </row>
    <row r="89" spans="1:25" x14ac:dyDescent="0.3">
      <c r="A89" s="75" t="e">
        <f>IF(Selbstdeklaration!$C$119=B89,E89,0)</f>
        <v>#NUM!</v>
      </c>
      <c r="B89" s="66">
        <v>86000</v>
      </c>
      <c r="C89" s="83">
        <f t="shared" si="35"/>
        <v>608.75259259259144</v>
      </c>
      <c r="D89" s="82">
        <f t="shared" si="36"/>
        <v>7.0785185185185048E-3</v>
      </c>
      <c r="E89" s="83">
        <f t="shared" si="30"/>
        <v>29.749764309764416</v>
      </c>
      <c r="F89" s="75" t="e">
        <f>IF(Selbstdeklaration!$C$119=G89,J89,0)</f>
        <v>#NUM!</v>
      </c>
      <c r="G89" s="66">
        <v>86000</v>
      </c>
      <c r="H89" s="83">
        <f t="shared" si="37"/>
        <v>1017.6029629629576</v>
      </c>
      <c r="I89" s="82">
        <f t="shared" si="38"/>
        <v>1.183259259259253E-2</v>
      </c>
      <c r="J89" s="83">
        <f t="shared" si="31"/>
        <v>67.854276094276585</v>
      </c>
      <c r="K89" s="75" t="e">
        <f>IF(Selbstdeklaration!$C$119=L89,O89,0)</f>
        <v>#NUM!</v>
      </c>
      <c r="L89" s="66">
        <v>86000</v>
      </c>
      <c r="M89" s="83">
        <f t="shared" si="39"/>
        <v>346.1659259259269</v>
      </c>
      <c r="N89" s="82">
        <f t="shared" si="40"/>
        <v>4.0251851851851967E-3</v>
      </c>
      <c r="O89" s="83">
        <f t="shared" si="32"/>
        <v>24.166734006733918</v>
      </c>
      <c r="P89" s="75" t="e">
        <f>IF(Selbstdeklaration!$C$119=Q89,T89,0)</f>
        <v>#NUM!</v>
      </c>
      <c r="Q89" s="66">
        <v>86000</v>
      </c>
      <c r="R89" s="83">
        <f t="shared" si="41"/>
        <v>681.88444444444417</v>
      </c>
      <c r="S89" s="82">
        <f t="shared" si="42"/>
        <v>7.9288888888888864E-3</v>
      </c>
      <c r="T89" s="83">
        <f t="shared" si="33"/>
        <v>46.010505050505074</v>
      </c>
      <c r="U89" s="75" t="e">
        <f>IF(Selbstdeklaration!$C$119=V89,W89,0)</f>
        <v>#NUM!</v>
      </c>
      <c r="V89" s="66">
        <v>86000</v>
      </c>
      <c r="W89" s="83">
        <f t="shared" si="43"/>
        <v>74.144032921810819</v>
      </c>
      <c r="X89" s="82">
        <f t="shared" si="44"/>
        <v>8.6213991769547467E-4</v>
      </c>
      <c r="Y89" s="83">
        <f t="shared" si="34"/>
        <v>55.855967078189181</v>
      </c>
    </row>
    <row r="90" spans="1:25" x14ac:dyDescent="0.3">
      <c r="A90" s="75" t="e">
        <f>IF(Selbstdeklaration!$C$119=B90,E90,0)</f>
        <v>#NUM!</v>
      </c>
      <c r="B90" s="66">
        <v>86500</v>
      </c>
      <c r="C90" s="83">
        <f t="shared" si="35"/>
        <v>612.16370370370248</v>
      </c>
      <c r="D90" s="82">
        <f t="shared" si="36"/>
        <v>7.0770370370370232E-3</v>
      </c>
      <c r="E90" s="83">
        <f t="shared" si="30"/>
        <v>29.439663299663412</v>
      </c>
      <c r="F90" s="75" t="e">
        <f>IF(Selbstdeklaration!$C$119=G90,J90,0)</f>
        <v>#NUM!</v>
      </c>
      <c r="G90" s="66">
        <v>86500</v>
      </c>
      <c r="H90" s="83">
        <f t="shared" si="37"/>
        <v>1024.6085185185129</v>
      </c>
      <c r="I90" s="82">
        <f t="shared" si="38"/>
        <v>1.1845185185185122E-2</v>
      </c>
      <c r="J90" s="83">
        <f t="shared" si="31"/>
        <v>67.217407407407919</v>
      </c>
      <c r="K90" s="75" t="e">
        <f>IF(Selbstdeklaration!$C$119=L90,O90,0)</f>
        <v>#NUM!</v>
      </c>
      <c r="L90" s="66">
        <v>86500</v>
      </c>
      <c r="M90" s="83">
        <f t="shared" si="39"/>
        <v>348.62703703703806</v>
      </c>
      <c r="N90" s="82">
        <f t="shared" si="40"/>
        <v>4.0303703703703821E-3</v>
      </c>
      <c r="O90" s="83">
        <f t="shared" si="32"/>
        <v>23.94299663299654</v>
      </c>
      <c r="P90" s="75" t="e">
        <f>IF(Selbstdeklaration!$C$119=Q90,T90,0)</f>
        <v>#NUM!</v>
      </c>
      <c r="Q90" s="66">
        <v>86500</v>
      </c>
      <c r="R90" s="83">
        <f t="shared" si="41"/>
        <v>686.61777777777752</v>
      </c>
      <c r="S90" s="82">
        <f t="shared" si="42"/>
        <v>7.9377777777777745E-3</v>
      </c>
      <c r="T90" s="83">
        <f t="shared" si="33"/>
        <v>45.580202020202044</v>
      </c>
      <c r="U90" s="75" t="e">
        <f>IF(Selbstdeklaration!$C$119=V90,W90,0)</f>
        <v>#NUM!</v>
      </c>
      <c r="V90" s="66">
        <v>86500</v>
      </c>
      <c r="W90" s="83">
        <f t="shared" si="43"/>
        <v>74.664094650205882</v>
      </c>
      <c r="X90" s="82">
        <f t="shared" si="44"/>
        <v>8.6316872427983683E-4</v>
      </c>
      <c r="Y90" s="83">
        <f t="shared" si="34"/>
        <v>55.335905349794118</v>
      </c>
    </row>
    <row r="91" spans="1:25" x14ac:dyDescent="0.3">
      <c r="A91" s="75" t="e">
        <f>IF(Selbstdeklaration!$C$119=B91,E91,0)</f>
        <v>#NUM!</v>
      </c>
      <c r="B91" s="79">
        <v>87000</v>
      </c>
      <c r="C91" s="83">
        <f t="shared" si="35"/>
        <v>615.57333333333213</v>
      </c>
      <c r="D91" s="82">
        <f t="shared" si="36"/>
        <v>7.0755555555555415E-3</v>
      </c>
      <c r="E91" s="83">
        <f t="shared" si="30"/>
        <v>29.129696969697079</v>
      </c>
      <c r="F91" s="75" t="e">
        <f>IF(Selbstdeklaration!$C$119=G91,J91,0)</f>
        <v>#NUM!</v>
      </c>
      <c r="G91" s="79">
        <v>87000</v>
      </c>
      <c r="H91" s="83">
        <f t="shared" si="37"/>
        <v>1031.6266666666611</v>
      </c>
      <c r="I91" s="82">
        <f t="shared" si="38"/>
        <v>1.1857777777777714E-2</v>
      </c>
      <c r="J91" s="83">
        <f t="shared" si="31"/>
        <v>66.57939393939445</v>
      </c>
      <c r="K91" s="75" t="e">
        <f>IF(Selbstdeklaration!$C$119=L91,O91,0)</f>
        <v>#NUM!</v>
      </c>
      <c r="L91" s="79">
        <v>87000</v>
      </c>
      <c r="M91" s="83">
        <f t="shared" si="39"/>
        <v>351.09333333333439</v>
      </c>
      <c r="N91" s="82">
        <f t="shared" si="40"/>
        <v>4.0355555555555674E-3</v>
      </c>
      <c r="O91" s="83">
        <f t="shared" si="32"/>
        <v>23.718787878787783</v>
      </c>
      <c r="P91" s="75" t="e">
        <f>IF(Selbstdeklaration!$C$119=Q91,T91,0)</f>
        <v>#NUM!</v>
      </c>
      <c r="Q91" s="79">
        <v>87000</v>
      </c>
      <c r="R91" s="83">
        <f t="shared" si="41"/>
        <v>691.35999999999967</v>
      </c>
      <c r="S91" s="82">
        <f t="shared" si="42"/>
        <v>7.9466666666666626E-3</v>
      </c>
      <c r="T91" s="83">
        <f t="shared" si="33"/>
        <v>45.149090909090937</v>
      </c>
      <c r="U91" s="75" t="e">
        <f>IF(Selbstdeklaration!$C$119=V91,W91,0)</f>
        <v>#NUM!</v>
      </c>
      <c r="V91" s="79">
        <v>87000</v>
      </c>
      <c r="W91" s="83">
        <f t="shared" si="43"/>
        <v>75.185185185185318</v>
      </c>
      <c r="X91" s="82">
        <f t="shared" si="44"/>
        <v>8.6419753086419899E-4</v>
      </c>
      <c r="Y91" s="83">
        <f t="shared" si="34"/>
        <v>54.814814814814682</v>
      </c>
    </row>
    <row r="92" spans="1:25" x14ac:dyDescent="0.3">
      <c r="A92" s="75" t="e">
        <f>IF(Selbstdeklaration!$C$119=B92,E92,0)</f>
        <v>#NUM!</v>
      </c>
      <c r="B92" s="66">
        <v>87500</v>
      </c>
      <c r="C92" s="83">
        <f t="shared" si="35"/>
        <v>618.98148148148027</v>
      </c>
      <c r="D92" s="82">
        <f t="shared" si="36"/>
        <v>7.0740740740740599E-3</v>
      </c>
      <c r="E92" s="83">
        <f t="shared" si="30"/>
        <v>28.819865319865428</v>
      </c>
      <c r="F92" s="75" t="e">
        <f>IF(Selbstdeklaration!$C$119=G92,J92,0)</f>
        <v>#NUM!</v>
      </c>
      <c r="G92" s="66">
        <v>87500</v>
      </c>
      <c r="H92" s="83">
        <f t="shared" si="37"/>
        <v>1038.6574074074017</v>
      </c>
      <c r="I92" s="82">
        <f t="shared" si="38"/>
        <v>1.1870370370370305E-2</v>
      </c>
      <c r="J92" s="83">
        <f t="shared" si="31"/>
        <v>65.940235690236207</v>
      </c>
      <c r="K92" s="75" t="e">
        <f>IF(Selbstdeklaration!$C$119=L92,O92,0)</f>
        <v>#NUM!</v>
      </c>
      <c r="L92" s="66">
        <v>87500</v>
      </c>
      <c r="M92" s="83">
        <f t="shared" si="39"/>
        <v>353.56481481481586</v>
      </c>
      <c r="N92" s="82">
        <f t="shared" si="40"/>
        <v>4.0407407407407527E-3</v>
      </c>
      <c r="O92" s="83">
        <f t="shared" si="32"/>
        <v>23.494107744107648</v>
      </c>
      <c r="P92" s="75" t="e">
        <f>IF(Selbstdeklaration!$C$119=Q92,T92,0)</f>
        <v>#NUM!</v>
      </c>
      <c r="Q92" s="66">
        <v>87500</v>
      </c>
      <c r="R92" s="83">
        <f t="shared" si="41"/>
        <v>696.11111111111074</v>
      </c>
      <c r="S92" s="82">
        <f t="shared" si="42"/>
        <v>7.9555555555555508E-3</v>
      </c>
      <c r="T92" s="83">
        <f t="shared" si="33"/>
        <v>44.717171717171752</v>
      </c>
      <c r="U92" s="75" t="e">
        <f>IF(Selbstdeklaration!$C$119=V92,W92,0)</f>
        <v>#NUM!</v>
      </c>
      <c r="V92" s="66">
        <v>87500</v>
      </c>
      <c r="W92" s="83">
        <f t="shared" si="43"/>
        <v>75.707304526749098</v>
      </c>
      <c r="X92" s="82">
        <f t="shared" si="44"/>
        <v>8.6522633744856115E-4</v>
      </c>
      <c r="Y92" s="83">
        <f t="shared" si="34"/>
        <v>54.292695473250902</v>
      </c>
    </row>
    <row r="93" spans="1:25" x14ac:dyDescent="0.3">
      <c r="A93" s="75" t="e">
        <f>IF(Selbstdeklaration!$C$119=B93,E93,0)</f>
        <v>#NUM!</v>
      </c>
      <c r="B93" s="66">
        <v>88000</v>
      </c>
      <c r="C93" s="83">
        <f t="shared" si="35"/>
        <v>622.38814814814691</v>
      </c>
      <c r="D93" s="82">
        <f t="shared" si="36"/>
        <v>7.0725925925925782E-3</v>
      </c>
      <c r="E93" s="83">
        <f t="shared" si="30"/>
        <v>28.510168350168463</v>
      </c>
      <c r="F93" s="75" t="e">
        <f>IF(Selbstdeklaration!$C$119=G93,J93,0)</f>
        <v>#NUM!</v>
      </c>
      <c r="G93" s="66">
        <v>88000</v>
      </c>
      <c r="H93" s="83">
        <f t="shared" si="37"/>
        <v>1045.700740740735</v>
      </c>
      <c r="I93" s="82">
        <f t="shared" si="38"/>
        <v>1.1882962962962897E-2</v>
      </c>
      <c r="J93" s="83">
        <f t="shared" si="31"/>
        <v>65.299932659933177</v>
      </c>
      <c r="K93" s="75" t="e">
        <f>IF(Selbstdeklaration!$C$119=L93,O93,0)</f>
        <v>#NUM!</v>
      </c>
      <c r="L93" s="66">
        <v>88000</v>
      </c>
      <c r="M93" s="83">
        <f t="shared" si="39"/>
        <v>356.04148148148255</v>
      </c>
      <c r="N93" s="82">
        <f t="shared" si="40"/>
        <v>4.045925925925938E-3</v>
      </c>
      <c r="O93" s="83">
        <f t="shared" si="32"/>
        <v>23.268956228956132</v>
      </c>
      <c r="P93" s="75" t="e">
        <f>IF(Selbstdeklaration!$C$119=Q93,T93,0)</f>
        <v>#NUM!</v>
      </c>
      <c r="Q93" s="66">
        <v>88000</v>
      </c>
      <c r="R93" s="83">
        <f t="shared" si="41"/>
        <v>700.87111111111062</v>
      </c>
      <c r="S93" s="82">
        <f t="shared" si="42"/>
        <v>7.9644444444444389E-3</v>
      </c>
      <c r="T93" s="83">
        <f t="shared" si="33"/>
        <v>44.284444444444489</v>
      </c>
      <c r="U93" s="75" t="e">
        <f>IF(Selbstdeklaration!$C$119=V93,W93,0)</f>
        <v>#NUM!</v>
      </c>
      <c r="V93" s="66">
        <v>88000</v>
      </c>
      <c r="W93" s="83">
        <f t="shared" si="43"/>
        <v>76.230452674897251</v>
      </c>
      <c r="X93" s="82">
        <f t="shared" si="44"/>
        <v>8.662551440329233E-4</v>
      </c>
      <c r="Y93" s="83">
        <f t="shared" si="34"/>
        <v>53.769547325102749</v>
      </c>
    </row>
    <row r="94" spans="1:25" x14ac:dyDescent="0.3">
      <c r="A94" s="75" t="e">
        <f>IF(Selbstdeklaration!$C$119=B94,E94,0)</f>
        <v>#NUM!</v>
      </c>
      <c r="B94" s="66">
        <v>88500</v>
      </c>
      <c r="C94" s="83">
        <f t="shared" si="35"/>
        <v>625.79333333333204</v>
      </c>
      <c r="D94" s="82">
        <f t="shared" si="36"/>
        <v>7.0711111111110966E-3</v>
      </c>
      <c r="E94" s="83">
        <f t="shared" si="30"/>
        <v>28.200606060606177</v>
      </c>
      <c r="F94" s="75" t="e">
        <f>IF(Selbstdeklaration!$C$119=G94,J94,0)</f>
        <v>#NUM!</v>
      </c>
      <c r="G94" s="66">
        <v>88500</v>
      </c>
      <c r="H94" s="83">
        <f t="shared" si="37"/>
        <v>1052.7566666666607</v>
      </c>
      <c r="I94" s="82">
        <f t="shared" si="38"/>
        <v>1.1895555555555489E-2</v>
      </c>
      <c r="J94" s="83">
        <f t="shared" si="31"/>
        <v>64.658484848485386</v>
      </c>
      <c r="K94" s="75" t="e">
        <f>IF(Selbstdeklaration!$C$119=L94,O94,0)</f>
        <v>#NUM!</v>
      </c>
      <c r="L94" s="66">
        <v>88500</v>
      </c>
      <c r="M94" s="83">
        <f t="shared" si="39"/>
        <v>358.52333333333439</v>
      </c>
      <c r="N94" s="82">
        <f t="shared" si="40"/>
        <v>4.0511111111111234E-3</v>
      </c>
      <c r="O94" s="83">
        <f t="shared" si="32"/>
        <v>23.043333333333237</v>
      </c>
      <c r="P94" s="75" t="e">
        <f>IF(Selbstdeklaration!$C$119=Q94,T94,0)</f>
        <v>#NUM!</v>
      </c>
      <c r="Q94" s="66">
        <v>88500</v>
      </c>
      <c r="R94" s="83">
        <f t="shared" si="41"/>
        <v>705.63999999999942</v>
      </c>
      <c r="S94" s="82">
        <f t="shared" si="42"/>
        <v>7.9733333333333271E-3</v>
      </c>
      <c r="T94" s="83">
        <f t="shared" si="33"/>
        <v>43.850909090909141</v>
      </c>
      <c r="U94" s="75" t="e">
        <f>IF(Selbstdeklaration!$C$119=V94,W94,0)</f>
        <v>#NUM!</v>
      </c>
      <c r="V94" s="66">
        <v>88500</v>
      </c>
      <c r="W94" s="83">
        <f t="shared" si="43"/>
        <v>76.754629629629761</v>
      </c>
      <c r="X94" s="82">
        <f t="shared" si="44"/>
        <v>8.6728395061728546E-4</v>
      </c>
      <c r="Y94" s="83">
        <f t="shared" si="34"/>
        <v>53.245370370370239</v>
      </c>
    </row>
    <row r="95" spans="1:25" x14ac:dyDescent="0.3">
      <c r="A95" s="75" t="e">
        <f>IF(Selbstdeklaration!$C$119=B95,E95,0)</f>
        <v>#NUM!</v>
      </c>
      <c r="B95" s="66">
        <v>89000</v>
      </c>
      <c r="C95" s="83">
        <f t="shared" si="35"/>
        <v>629.19703703703578</v>
      </c>
      <c r="D95" s="82">
        <f t="shared" si="36"/>
        <v>7.069629629629615E-3</v>
      </c>
      <c r="E95" s="83">
        <f t="shared" si="30"/>
        <v>27.891178451178565</v>
      </c>
      <c r="F95" s="75" t="e">
        <f>IF(Selbstdeklaration!$C$119=G95,J95,0)</f>
        <v>#NUM!</v>
      </c>
      <c r="G95" s="66">
        <v>89000</v>
      </c>
      <c r="H95" s="83">
        <f t="shared" si="37"/>
        <v>1059.8251851851792</v>
      </c>
      <c r="I95" s="82">
        <f t="shared" si="38"/>
        <v>1.1908148148148081E-2</v>
      </c>
      <c r="J95" s="83">
        <f t="shared" si="31"/>
        <v>64.015892255892808</v>
      </c>
      <c r="K95" s="75" t="e">
        <f>IF(Selbstdeklaration!$C$119=L95,O95,0)</f>
        <v>#NUM!</v>
      </c>
      <c r="L95" s="66">
        <v>89000</v>
      </c>
      <c r="M95" s="83">
        <f t="shared" si="39"/>
        <v>361.01037037037145</v>
      </c>
      <c r="N95" s="82">
        <f t="shared" si="40"/>
        <v>4.0562962962963087E-3</v>
      </c>
      <c r="O95" s="83">
        <f t="shared" si="32"/>
        <v>22.817239057238961</v>
      </c>
      <c r="P95" s="75" t="e">
        <f>IF(Selbstdeklaration!$C$119=Q95,T95,0)</f>
        <v>#NUM!</v>
      </c>
      <c r="Q95" s="66">
        <v>89000</v>
      </c>
      <c r="R95" s="83">
        <f t="shared" si="41"/>
        <v>710.41777777777713</v>
      </c>
      <c r="S95" s="82">
        <f t="shared" si="42"/>
        <v>7.9822222222222152E-3</v>
      </c>
      <c r="T95" s="83">
        <f t="shared" si="33"/>
        <v>43.416565656565716</v>
      </c>
      <c r="U95" s="75" t="e">
        <f>IF(Selbstdeklaration!$C$119=V95,W95,0)</f>
        <v>#NUM!</v>
      </c>
      <c r="V95" s="66">
        <v>89000</v>
      </c>
      <c r="W95" s="83">
        <f t="shared" si="43"/>
        <v>77.279835390946644</v>
      </c>
      <c r="X95" s="82">
        <f t="shared" si="44"/>
        <v>8.6831275720164762E-4</v>
      </c>
      <c r="Y95" s="83">
        <f t="shared" si="34"/>
        <v>52.720164609053356</v>
      </c>
    </row>
    <row r="96" spans="1:25" x14ac:dyDescent="0.3">
      <c r="A96" s="75" t="e">
        <f>IF(Selbstdeklaration!$C$119=B96,E96,0)</f>
        <v>#NUM!</v>
      </c>
      <c r="B96" s="79">
        <v>89500</v>
      </c>
      <c r="C96" s="83">
        <f t="shared" si="35"/>
        <v>632.59925925925791</v>
      </c>
      <c r="D96" s="82">
        <f t="shared" si="36"/>
        <v>7.0681481481481333E-3</v>
      </c>
      <c r="E96" s="83">
        <f t="shared" si="30"/>
        <v>27.581885521885646</v>
      </c>
      <c r="F96" s="75" t="e">
        <f>IF(Selbstdeklaration!$C$119=G96,J96,0)</f>
        <v>#NUM!</v>
      </c>
      <c r="G96" s="79">
        <v>89500</v>
      </c>
      <c r="H96" s="83">
        <f t="shared" si="37"/>
        <v>1066.9062962962903</v>
      </c>
      <c r="I96" s="82">
        <f t="shared" si="38"/>
        <v>1.1920740740740673E-2</v>
      </c>
      <c r="J96" s="83">
        <f t="shared" si="31"/>
        <v>63.372154882155428</v>
      </c>
      <c r="K96" s="75" t="e">
        <f>IF(Selbstdeklaration!$C$119=L96,O96,0)</f>
        <v>#NUM!</v>
      </c>
      <c r="L96" s="79">
        <v>89500</v>
      </c>
      <c r="M96" s="83">
        <f t="shared" si="39"/>
        <v>363.50259259259371</v>
      </c>
      <c r="N96" s="82">
        <f t="shared" si="40"/>
        <v>4.061481481481494E-3</v>
      </c>
      <c r="O96" s="83">
        <f t="shared" si="32"/>
        <v>22.5906734006733</v>
      </c>
      <c r="P96" s="75" t="e">
        <f>IF(Selbstdeklaration!$C$119=Q96,T96,0)</f>
        <v>#NUM!</v>
      </c>
      <c r="Q96" s="79">
        <v>89500</v>
      </c>
      <c r="R96" s="83">
        <f t="shared" si="41"/>
        <v>715.20444444444377</v>
      </c>
      <c r="S96" s="82">
        <f t="shared" si="42"/>
        <v>7.9911111111111034E-3</v>
      </c>
      <c r="T96" s="83">
        <f t="shared" si="33"/>
        <v>42.981414141414206</v>
      </c>
      <c r="U96" s="75" t="e">
        <f>IF(Selbstdeklaration!$C$119=V96,W96,0)</f>
        <v>#NUM!</v>
      </c>
      <c r="V96" s="79">
        <v>89500</v>
      </c>
      <c r="W96" s="83">
        <f t="shared" si="43"/>
        <v>77.806069958847871</v>
      </c>
      <c r="X96" s="82">
        <f t="shared" si="44"/>
        <v>8.6934156378600978E-4</v>
      </c>
      <c r="Y96" s="83">
        <f t="shared" si="34"/>
        <v>52.193930041152129</v>
      </c>
    </row>
    <row r="97" spans="1:25" x14ac:dyDescent="0.3">
      <c r="A97" s="75" t="e">
        <f>IF(Selbstdeklaration!$C$119=B97,E97,0)</f>
        <v>#NUM!</v>
      </c>
      <c r="B97" s="66">
        <v>90000</v>
      </c>
      <c r="C97" s="83">
        <f t="shared" si="35"/>
        <v>635.99999999999864</v>
      </c>
      <c r="D97" s="82">
        <f t="shared" si="36"/>
        <v>7.0666666666666517E-3</v>
      </c>
      <c r="E97" s="83">
        <f t="shared" si="30"/>
        <v>27.272727272727398</v>
      </c>
      <c r="F97" s="75" t="e">
        <f>IF(Selbstdeklaration!$C$119=G97,J97,0)</f>
        <v>#NUM!</v>
      </c>
      <c r="G97" s="66">
        <v>90000</v>
      </c>
      <c r="H97" s="83">
        <f t="shared" si="37"/>
        <v>1073.9999999999939</v>
      </c>
      <c r="I97" s="82">
        <f t="shared" si="38"/>
        <v>1.1933333333333265E-2</v>
      </c>
      <c r="J97" s="83">
        <f t="shared" si="31"/>
        <v>62.727272727273288</v>
      </c>
      <c r="K97" s="75" t="e">
        <f>IF(Selbstdeklaration!$C$119=L97,O97,0)</f>
        <v>#NUM!</v>
      </c>
      <c r="L97" s="66">
        <v>90000</v>
      </c>
      <c r="M97" s="83">
        <f t="shared" si="39"/>
        <v>366.00000000000114</v>
      </c>
      <c r="N97" s="82">
        <f t="shared" si="40"/>
        <v>4.0666666666666794E-3</v>
      </c>
      <c r="O97" s="83">
        <f t="shared" si="32"/>
        <v>22.36363636363626</v>
      </c>
      <c r="P97" s="75" t="e">
        <f>IF(Selbstdeklaration!$C$119=Q97,T97,0)</f>
        <v>#NUM!</v>
      </c>
      <c r="Q97" s="66">
        <v>90000</v>
      </c>
      <c r="R97" s="83">
        <f t="shared" si="41"/>
        <v>719.9999999999992</v>
      </c>
      <c r="S97" s="82">
        <f t="shared" si="42"/>
        <v>7.9999999999999915E-3</v>
      </c>
      <c r="T97" s="83">
        <f t="shared" si="33"/>
        <v>42.545454545454618</v>
      </c>
      <c r="U97" s="75" t="e">
        <f>IF(Selbstdeklaration!$C$119=V97,W97,0)</f>
        <v>#NUM!</v>
      </c>
      <c r="V97" s="66">
        <v>90000</v>
      </c>
      <c r="W97" s="83">
        <f t="shared" si="43"/>
        <v>78.333333333333471</v>
      </c>
      <c r="X97" s="82">
        <f t="shared" si="44"/>
        <v>8.7037037037037193E-4</v>
      </c>
      <c r="Y97" s="83">
        <f t="shared" si="34"/>
        <v>51.666666666666529</v>
      </c>
    </row>
    <row r="98" spans="1:25" x14ac:dyDescent="0.3">
      <c r="A98" s="75" t="e">
        <f>IF(Selbstdeklaration!$C$119=B98,E98,0)</f>
        <v>#NUM!</v>
      </c>
      <c r="B98" s="66">
        <v>90500</v>
      </c>
      <c r="C98" s="83">
        <f t="shared" si="35"/>
        <v>639.39925925925786</v>
      </c>
      <c r="D98" s="82">
        <f t="shared" si="36"/>
        <v>7.06518518518517E-3</v>
      </c>
      <c r="E98" s="83">
        <f t="shared" si="30"/>
        <v>26.963703703703832</v>
      </c>
      <c r="F98" s="75" t="e">
        <f>IF(Selbstdeklaration!$C$119=G98,J98,0)</f>
        <v>#NUM!</v>
      </c>
      <c r="G98" s="66">
        <v>90500</v>
      </c>
      <c r="H98" s="83">
        <f t="shared" si="37"/>
        <v>1081.1062962962901</v>
      </c>
      <c r="I98" s="82">
        <f t="shared" si="38"/>
        <v>1.1945925925925856E-2</v>
      </c>
      <c r="J98" s="83">
        <f t="shared" si="31"/>
        <v>62.081245791246353</v>
      </c>
      <c r="K98" s="75" t="e">
        <f>IF(Selbstdeklaration!$C$119=L98,O98,0)</f>
        <v>#NUM!</v>
      </c>
      <c r="L98" s="66">
        <v>90500</v>
      </c>
      <c r="M98" s="83">
        <f t="shared" si="39"/>
        <v>368.50259259259377</v>
      </c>
      <c r="N98" s="82">
        <f t="shared" si="40"/>
        <v>4.0718518518518647E-3</v>
      </c>
      <c r="O98" s="83">
        <f t="shared" si="32"/>
        <v>22.136127946127839</v>
      </c>
      <c r="P98" s="75" t="e">
        <f>IF(Selbstdeklaration!$C$119=Q98,T98,0)</f>
        <v>#NUM!</v>
      </c>
      <c r="Q98" s="66">
        <v>90500</v>
      </c>
      <c r="R98" s="83">
        <f t="shared" si="41"/>
        <v>724.80444444444356</v>
      </c>
      <c r="S98" s="82">
        <f t="shared" si="42"/>
        <v>8.0088888888888796E-3</v>
      </c>
      <c r="T98" s="83">
        <f t="shared" si="33"/>
        <v>42.108686868686952</v>
      </c>
      <c r="U98" s="75" t="e">
        <f>IF(Selbstdeklaration!$C$119=V98,W98,0)</f>
        <v>#NUM!</v>
      </c>
      <c r="V98" s="66">
        <v>90500</v>
      </c>
      <c r="W98" s="83">
        <f t="shared" si="43"/>
        <v>78.861625514403428</v>
      </c>
      <c r="X98" s="82">
        <f t="shared" si="44"/>
        <v>8.7139917695473409E-4</v>
      </c>
      <c r="Y98" s="83">
        <f t="shared" si="34"/>
        <v>51.138374485596572</v>
      </c>
    </row>
    <row r="99" spans="1:25" s="67" customFormat="1" x14ac:dyDescent="0.3">
      <c r="A99" s="75" t="e">
        <f>IF(Selbstdeklaration!$C$119=B99,E99,0)</f>
        <v>#NUM!</v>
      </c>
      <c r="B99" s="66">
        <v>91000</v>
      </c>
      <c r="C99" s="83">
        <f t="shared" si="35"/>
        <v>642.79703703703569</v>
      </c>
      <c r="D99" s="82">
        <f t="shared" si="36"/>
        <v>7.0637037037036884E-3</v>
      </c>
      <c r="E99" s="83">
        <f t="shared" si="30"/>
        <v>26.654814814814937</v>
      </c>
      <c r="F99" s="75" t="e">
        <f>IF(Selbstdeklaration!$C$119=G99,J99,0)</f>
        <v>#NUM!</v>
      </c>
      <c r="G99" s="66">
        <v>91000</v>
      </c>
      <c r="H99" s="83">
        <f t="shared" si="37"/>
        <v>1088.2251851851788</v>
      </c>
      <c r="I99" s="82">
        <f t="shared" si="38"/>
        <v>1.1958518518518448E-2</v>
      </c>
      <c r="J99" s="83">
        <f t="shared" si="31"/>
        <v>61.434074074074651</v>
      </c>
      <c r="K99" s="75" t="e">
        <f>IF(Selbstdeklaration!$C$119=L99,O99,0)</f>
        <v>#NUM!</v>
      </c>
      <c r="L99" s="66">
        <v>91000</v>
      </c>
      <c r="M99" s="83">
        <f t="shared" si="39"/>
        <v>371.01037037037156</v>
      </c>
      <c r="N99" s="82">
        <f t="shared" si="40"/>
        <v>4.07703703703705E-3</v>
      </c>
      <c r="O99" s="83">
        <f t="shared" si="32"/>
        <v>21.90814814814804</v>
      </c>
      <c r="P99" s="75" t="e">
        <f>IF(Selbstdeklaration!$C$119=Q99,T99,0)</f>
        <v>#NUM!</v>
      </c>
      <c r="Q99" s="66">
        <v>91000</v>
      </c>
      <c r="R99" s="83">
        <f t="shared" si="41"/>
        <v>729.61777777777684</v>
      </c>
      <c r="S99" s="82">
        <f t="shared" si="42"/>
        <v>8.0177777777777678E-3</v>
      </c>
      <c r="T99" s="83">
        <f t="shared" si="33"/>
        <v>41.671111111111195</v>
      </c>
      <c r="U99" s="75" t="e">
        <f>IF(Selbstdeklaration!$C$119=V99,W99,0)</f>
        <v>#NUM!</v>
      </c>
      <c r="V99" s="66">
        <v>91000</v>
      </c>
      <c r="W99" s="83">
        <f t="shared" si="43"/>
        <v>79.390946502057758</v>
      </c>
      <c r="X99" s="82">
        <f t="shared" si="44"/>
        <v>8.7242798353909625E-4</v>
      </c>
      <c r="Y99" s="83">
        <f t="shared" si="34"/>
        <v>50.609053497942242</v>
      </c>
    </row>
    <row r="100" spans="1:25" s="67" customFormat="1" x14ac:dyDescent="0.3">
      <c r="A100" s="75" t="e">
        <f>IF(Selbstdeklaration!$C$119=B100,E100,0)</f>
        <v>#NUM!</v>
      </c>
      <c r="B100" s="79">
        <v>91500</v>
      </c>
      <c r="C100" s="83">
        <f t="shared" si="35"/>
        <v>646.19333333333191</v>
      </c>
      <c r="D100" s="82">
        <f t="shared" si="36"/>
        <v>7.0622222222222067E-3</v>
      </c>
      <c r="E100" s="83">
        <f t="shared" si="30"/>
        <v>26.346060606060735</v>
      </c>
      <c r="F100" s="75" t="e">
        <f>IF(Selbstdeklaration!$C$119=G100,J100,0)</f>
        <v>#NUM!</v>
      </c>
      <c r="G100" s="79">
        <v>91500</v>
      </c>
      <c r="H100" s="83">
        <f t="shared" si="37"/>
        <v>1095.3566666666602</v>
      </c>
      <c r="I100" s="82">
        <f t="shared" si="38"/>
        <v>1.197111111111104E-2</v>
      </c>
      <c r="J100" s="83">
        <f t="shared" si="31"/>
        <v>60.785757575758161</v>
      </c>
      <c r="K100" s="75" t="e">
        <f>IF(Selbstdeklaration!$C$119=L100,O100,0)</f>
        <v>#NUM!</v>
      </c>
      <c r="L100" s="79">
        <v>91500</v>
      </c>
      <c r="M100" s="83">
        <f t="shared" si="39"/>
        <v>373.52333333333451</v>
      </c>
      <c r="N100" s="82">
        <f t="shared" si="40"/>
        <v>4.0822222222222353E-3</v>
      </c>
      <c r="O100" s="83">
        <f t="shared" si="32"/>
        <v>21.679696969696863</v>
      </c>
      <c r="P100" s="75" t="e">
        <f>IF(Selbstdeklaration!$C$119=Q100,T100,0)</f>
        <v>#NUM!</v>
      </c>
      <c r="Q100" s="79">
        <v>91500</v>
      </c>
      <c r="R100" s="83">
        <f t="shared" si="41"/>
        <v>734.43999999999903</v>
      </c>
      <c r="S100" s="82">
        <f t="shared" si="42"/>
        <v>8.0266666666666559E-3</v>
      </c>
      <c r="T100" s="83">
        <f t="shared" si="33"/>
        <v>41.232727272727359</v>
      </c>
      <c r="U100" s="75" t="e">
        <f>IF(Selbstdeklaration!$C$119=V100,W100,0)</f>
        <v>#NUM!</v>
      </c>
      <c r="V100" s="79">
        <v>91500</v>
      </c>
      <c r="W100" s="83">
        <f t="shared" si="43"/>
        <v>79.921296296296447</v>
      </c>
      <c r="X100" s="82">
        <f t="shared" si="44"/>
        <v>8.7345679012345841E-4</v>
      </c>
      <c r="Y100" s="83">
        <f t="shared" si="34"/>
        <v>50.078703703703553</v>
      </c>
    </row>
    <row r="101" spans="1:25" s="67" customFormat="1" x14ac:dyDescent="0.3">
      <c r="A101" s="75" t="e">
        <f>IF(Selbstdeklaration!$C$119=B101,E101,0)</f>
        <v>#NUM!</v>
      </c>
      <c r="B101" s="66">
        <v>92000</v>
      </c>
      <c r="C101" s="83">
        <f t="shared" si="35"/>
        <v>649.58814814814673</v>
      </c>
      <c r="D101" s="82">
        <f t="shared" si="36"/>
        <v>7.0607407407407251E-3</v>
      </c>
      <c r="E101" s="83">
        <f t="shared" si="30"/>
        <v>26.037441077441205</v>
      </c>
      <c r="F101" s="75" t="e">
        <f>IF(Selbstdeklaration!$C$119=G101,J101,0)</f>
        <v>#NUM!</v>
      </c>
      <c r="G101" s="66">
        <v>92000</v>
      </c>
      <c r="H101" s="83">
        <f t="shared" si="37"/>
        <v>1102.500740740734</v>
      </c>
      <c r="I101" s="82">
        <f t="shared" si="38"/>
        <v>1.1983703703703632E-2</v>
      </c>
      <c r="J101" s="83">
        <f t="shared" si="31"/>
        <v>60.136296296296905</v>
      </c>
      <c r="K101" s="75" t="e">
        <f>IF(Selbstdeklaration!$C$119=L101,O101,0)</f>
        <v>#NUM!</v>
      </c>
      <c r="L101" s="66">
        <v>92000</v>
      </c>
      <c r="M101" s="83">
        <f t="shared" si="39"/>
        <v>376.04148148148272</v>
      </c>
      <c r="N101" s="82">
        <f t="shared" si="40"/>
        <v>4.0874074074074207E-3</v>
      </c>
      <c r="O101" s="83">
        <f t="shared" si="32"/>
        <v>21.450774410774297</v>
      </c>
      <c r="P101" s="75" t="e">
        <f>IF(Selbstdeklaration!$C$119=Q101,T101,0)</f>
        <v>#NUM!</v>
      </c>
      <c r="Q101" s="66">
        <v>92000</v>
      </c>
      <c r="R101" s="83">
        <f t="shared" si="41"/>
        <v>739.27111111111003</v>
      </c>
      <c r="S101" s="82">
        <f t="shared" si="42"/>
        <v>8.0355555555555441E-3</v>
      </c>
      <c r="T101" s="83">
        <f t="shared" si="33"/>
        <v>40.793535353535454</v>
      </c>
      <c r="U101" s="75" t="e">
        <f>IF(Selbstdeklaration!$C$119=V101,W101,0)</f>
        <v>#NUM!</v>
      </c>
      <c r="V101" s="66">
        <v>92000</v>
      </c>
      <c r="W101" s="83">
        <f t="shared" si="43"/>
        <v>80.452674897119493</v>
      </c>
      <c r="X101" s="82">
        <f t="shared" si="44"/>
        <v>8.7448559670782057E-4</v>
      </c>
      <c r="Y101" s="83">
        <f t="shared" si="34"/>
        <v>49.547325102880507</v>
      </c>
    </row>
    <row r="102" spans="1:25" s="67" customFormat="1" x14ac:dyDescent="0.3">
      <c r="A102" s="75" t="e">
        <f>IF(Selbstdeklaration!$C$119=B102,E102,0)</f>
        <v>#NUM!</v>
      </c>
      <c r="B102" s="66">
        <v>92500</v>
      </c>
      <c r="C102" s="83">
        <f t="shared" si="35"/>
        <v>652.98148148148005</v>
      </c>
      <c r="D102" s="82">
        <f t="shared" si="36"/>
        <v>7.0592592592592434E-3</v>
      </c>
      <c r="E102" s="83">
        <f t="shared" si="30"/>
        <v>25.72895622895636</v>
      </c>
      <c r="F102" s="75" t="e">
        <f>IF(Selbstdeklaration!$C$119=G102,J102,0)</f>
        <v>#NUM!</v>
      </c>
      <c r="G102" s="66">
        <v>92500</v>
      </c>
      <c r="H102" s="83">
        <f t="shared" si="37"/>
        <v>1109.6574074074008</v>
      </c>
      <c r="I102" s="82">
        <f t="shared" si="38"/>
        <v>1.1996296296296224E-2</v>
      </c>
      <c r="J102" s="83">
        <f t="shared" si="31"/>
        <v>59.485690235690839</v>
      </c>
      <c r="K102" s="75" t="e">
        <f>IF(Selbstdeklaration!$C$119=L102,O102,0)</f>
        <v>#NUM!</v>
      </c>
      <c r="L102" s="66">
        <v>92500</v>
      </c>
      <c r="M102" s="83">
        <f t="shared" si="39"/>
        <v>378.56481481481603</v>
      </c>
      <c r="N102" s="82">
        <f t="shared" si="40"/>
        <v>4.092592592592606E-3</v>
      </c>
      <c r="O102" s="83">
        <f t="shared" si="32"/>
        <v>21.22138047138036</v>
      </c>
      <c r="P102" s="75" t="e">
        <f>IF(Selbstdeklaration!$C$119=Q102,T102,0)</f>
        <v>#NUM!</v>
      </c>
      <c r="Q102" s="66">
        <v>92500</v>
      </c>
      <c r="R102" s="83">
        <f t="shared" si="41"/>
        <v>744.11111111110995</v>
      </c>
      <c r="S102" s="82">
        <f t="shared" si="42"/>
        <v>8.0444444444444322E-3</v>
      </c>
      <c r="T102" s="83">
        <f t="shared" si="33"/>
        <v>40.353535353535456</v>
      </c>
      <c r="U102" s="75" t="e">
        <f>IF(Selbstdeklaration!$C$119=V102,W102,0)</f>
        <v>#NUM!</v>
      </c>
      <c r="V102" s="66">
        <v>92500</v>
      </c>
      <c r="W102" s="83">
        <f t="shared" si="43"/>
        <v>80.985082304526898</v>
      </c>
      <c r="X102" s="82">
        <f t="shared" si="44"/>
        <v>8.7551440329218272E-4</v>
      </c>
      <c r="Y102" s="83">
        <f t="shared" si="34"/>
        <v>49.014917695473102</v>
      </c>
    </row>
    <row r="103" spans="1:25" s="67" customFormat="1" x14ac:dyDescent="0.3">
      <c r="A103" s="75" t="e">
        <f>IF(Selbstdeklaration!$C$119=B103,E103,0)</f>
        <v>#NUM!</v>
      </c>
      <c r="B103" s="66">
        <v>93000</v>
      </c>
      <c r="C103" s="83">
        <f t="shared" si="35"/>
        <v>656.37333333333186</v>
      </c>
      <c r="D103" s="82">
        <f t="shared" si="36"/>
        <v>7.0577777777777618E-3</v>
      </c>
      <c r="E103" s="83">
        <f t="shared" ref="E103:E134" si="45">+($E$5-C103)/11</f>
        <v>25.420606060606193</v>
      </c>
      <c r="F103" s="75" t="e">
        <f>IF(Selbstdeklaration!$C$119=G103,J103,0)</f>
        <v>#NUM!</v>
      </c>
      <c r="G103" s="66">
        <v>93000</v>
      </c>
      <c r="H103" s="83">
        <f t="shared" si="37"/>
        <v>1116.8266666666598</v>
      </c>
      <c r="I103" s="82">
        <f t="shared" si="38"/>
        <v>1.2008888888888816E-2</v>
      </c>
      <c r="J103" s="83">
        <f t="shared" ref="J103:J134" si="46">+($J$5-H103)/11</f>
        <v>58.833939393940021</v>
      </c>
      <c r="K103" s="75" t="e">
        <f>IF(Selbstdeklaration!$C$119=L103,O103,0)</f>
        <v>#NUM!</v>
      </c>
      <c r="L103" s="66">
        <v>93000</v>
      </c>
      <c r="M103" s="83">
        <f t="shared" si="39"/>
        <v>381.09333333333461</v>
      </c>
      <c r="N103" s="82">
        <f t="shared" si="40"/>
        <v>4.0977777777777913E-3</v>
      </c>
      <c r="O103" s="83">
        <f t="shared" ref="O103:O134" si="47">+($O$5-M103)/11</f>
        <v>20.991515151515035</v>
      </c>
      <c r="P103" s="75" t="e">
        <f>IF(Selbstdeklaration!$C$119=Q103,T103,0)</f>
        <v>#NUM!</v>
      </c>
      <c r="Q103" s="66">
        <v>93000</v>
      </c>
      <c r="R103" s="83">
        <f t="shared" si="41"/>
        <v>748.95999999999879</v>
      </c>
      <c r="S103" s="82">
        <f t="shared" si="42"/>
        <v>8.0533333333333203E-3</v>
      </c>
      <c r="T103" s="83">
        <f t="shared" ref="T103:T134" si="48">+($T$5-R103)/11</f>
        <v>39.912727272727381</v>
      </c>
      <c r="U103" s="75" t="e">
        <f>IF(Selbstdeklaration!$C$119=V103,W103,0)</f>
        <v>#NUM!</v>
      </c>
      <c r="V103" s="66">
        <v>93000</v>
      </c>
      <c r="W103" s="83">
        <f t="shared" si="43"/>
        <v>81.518518518518675</v>
      </c>
      <c r="X103" s="82">
        <f t="shared" si="44"/>
        <v>8.7654320987654488E-4</v>
      </c>
      <c r="Y103" s="83">
        <f t="shared" ref="Y103:Y134" si="49">+($Y$5-W103)</f>
        <v>48.481481481481325</v>
      </c>
    </row>
    <row r="104" spans="1:25" s="67" customFormat="1" x14ac:dyDescent="0.3">
      <c r="A104" s="75" t="e">
        <f>IF(Selbstdeklaration!$C$119=B104,E104,0)</f>
        <v>#NUM!</v>
      </c>
      <c r="B104" s="66">
        <v>93500</v>
      </c>
      <c r="C104" s="83">
        <f t="shared" ref="C104:C135" si="50">+B104*D104</f>
        <v>659.76370370370216</v>
      </c>
      <c r="D104" s="82">
        <f t="shared" ref="D104:D135" si="51">D103+($D$187-$D$7)/90000*500</f>
        <v>7.0562962962962801E-3</v>
      </c>
      <c r="E104" s="83">
        <f t="shared" si="45"/>
        <v>25.112390572390712</v>
      </c>
      <c r="F104" s="75" t="e">
        <f>IF(Selbstdeklaration!$C$119=G104,J104,0)</f>
        <v>#NUM!</v>
      </c>
      <c r="G104" s="66">
        <v>93500</v>
      </c>
      <c r="H104" s="83">
        <f t="shared" ref="H104:H135" si="52">+G104*I104</f>
        <v>1124.0085185185117</v>
      </c>
      <c r="I104" s="82">
        <f t="shared" ref="I104:I135" si="53">I103+($I$187-$I$7)/90000*500</f>
        <v>1.2021481481481407E-2</v>
      </c>
      <c r="J104" s="83">
        <f t="shared" si="46"/>
        <v>58.181043771044394</v>
      </c>
      <c r="K104" s="75" t="e">
        <f>IF(Selbstdeklaration!$C$119=L104,O104,0)</f>
        <v>#NUM!</v>
      </c>
      <c r="L104" s="66">
        <v>93500</v>
      </c>
      <c r="M104" s="83">
        <f t="shared" ref="M104:M135" si="54">+L104*N104</f>
        <v>383.62703703703829</v>
      </c>
      <c r="N104" s="82">
        <f t="shared" ref="N104:N135" si="55">N103+($N$187-$N$7)/90000*500</f>
        <v>4.1029629629629766E-3</v>
      </c>
      <c r="O104" s="83">
        <f t="shared" si="47"/>
        <v>20.761178451178338</v>
      </c>
      <c r="P104" s="75" t="e">
        <f>IF(Selbstdeklaration!$C$119=Q104,T104,0)</f>
        <v>#NUM!</v>
      </c>
      <c r="Q104" s="66">
        <v>93500</v>
      </c>
      <c r="R104" s="83">
        <f t="shared" ref="R104:R135" si="56">+Q104*S104</f>
        <v>753.81777777777654</v>
      </c>
      <c r="S104" s="82">
        <f t="shared" ref="S104:S135" si="57">S103+($S$187-$S$7)/90000*500</f>
        <v>8.0622222222222085E-3</v>
      </c>
      <c r="T104" s="83">
        <f t="shared" si="48"/>
        <v>39.47111111111122</v>
      </c>
      <c r="U104" s="75" t="e">
        <f>IF(Selbstdeklaration!$C$119=V104,W104,0)</f>
        <v>#NUM!</v>
      </c>
      <c r="V104" s="66">
        <v>93500</v>
      </c>
      <c r="W104" s="83">
        <f t="shared" ref="W104:W135" si="58">+V104*X104</f>
        <v>82.052983539094811</v>
      </c>
      <c r="X104" s="82">
        <f t="shared" ref="X104:X135" si="59">X103+($X$187-$X$7)/90000*500</f>
        <v>8.7757201646090704E-4</v>
      </c>
      <c r="Y104" s="83">
        <f t="shared" si="49"/>
        <v>47.947016460905189</v>
      </c>
    </row>
    <row r="105" spans="1:25" s="67" customFormat="1" x14ac:dyDescent="0.3">
      <c r="A105" s="75" t="e">
        <f>IF(Selbstdeklaration!$C$119=B105,E105,0)</f>
        <v>#NUM!</v>
      </c>
      <c r="B105" s="66">
        <v>94000</v>
      </c>
      <c r="C105" s="83">
        <f t="shared" si="50"/>
        <v>663.15259259259108</v>
      </c>
      <c r="D105" s="82">
        <f t="shared" si="51"/>
        <v>7.0548148148147985E-3</v>
      </c>
      <c r="E105" s="83">
        <f t="shared" si="45"/>
        <v>24.804309764309902</v>
      </c>
      <c r="F105" s="75" t="e">
        <f>IF(Selbstdeklaration!$C$119=G105,J105,0)</f>
        <v>#NUM!</v>
      </c>
      <c r="G105" s="66">
        <v>94000</v>
      </c>
      <c r="H105" s="83">
        <f t="shared" si="52"/>
        <v>1131.202962962956</v>
      </c>
      <c r="I105" s="82">
        <f t="shared" si="53"/>
        <v>1.2034074074073999E-2</v>
      </c>
      <c r="J105" s="83">
        <f t="shared" si="46"/>
        <v>57.527003367003999</v>
      </c>
      <c r="K105" s="75" t="e">
        <f>IF(Selbstdeklaration!$C$119=L105,O105,0)</f>
        <v>#NUM!</v>
      </c>
      <c r="L105" s="66">
        <v>94000</v>
      </c>
      <c r="M105" s="83">
        <f t="shared" si="54"/>
        <v>386.16592592592724</v>
      </c>
      <c r="N105" s="82">
        <f t="shared" si="55"/>
        <v>4.108148148148162E-3</v>
      </c>
      <c r="O105" s="83">
        <f t="shared" si="47"/>
        <v>20.53037037037025</v>
      </c>
      <c r="P105" s="75" t="e">
        <f>IF(Selbstdeklaration!$C$119=Q105,T105,0)</f>
        <v>#NUM!</v>
      </c>
      <c r="Q105" s="66">
        <v>94000</v>
      </c>
      <c r="R105" s="83">
        <f t="shared" si="56"/>
        <v>758.6844444444431</v>
      </c>
      <c r="S105" s="82">
        <f t="shared" si="57"/>
        <v>8.0711111111110966E-3</v>
      </c>
      <c r="T105" s="83">
        <f t="shared" si="48"/>
        <v>39.028686868686989</v>
      </c>
      <c r="U105" s="75" t="e">
        <f>IF(Selbstdeklaration!$C$119=V105,W105,0)</f>
        <v>#NUM!</v>
      </c>
      <c r="V105" s="66">
        <v>94000</v>
      </c>
      <c r="W105" s="83">
        <f t="shared" si="58"/>
        <v>82.588477366255304</v>
      </c>
      <c r="X105" s="82">
        <f t="shared" si="59"/>
        <v>8.786008230452692E-4</v>
      </c>
      <c r="Y105" s="83">
        <f t="shared" si="49"/>
        <v>47.411522633744696</v>
      </c>
    </row>
    <row r="106" spans="1:25" s="67" customFormat="1" x14ac:dyDescent="0.3">
      <c r="A106" s="75" t="e">
        <f>IF(Selbstdeklaration!$C$119=B106,E106,0)</f>
        <v>#NUM!</v>
      </c>
      <c r="B106" s="66">
        <v>94500</v>
      </c>
      <c r="C106" s="83">
        <f t="shared" si="50"/>
        <v>666.53999999999849</v>
      </c>
      <c r="D106" s="82">
        <f t="shared" si="51"/>
        <v>7.0533333333333168E-3</v>
      </c>
      <c r="E106" s="83">
        <f t="shared" si="45"/>
        <v>24.496363636363775</v>
      </c>
      <c r="F106" s="75" t="e">
        <f>IF(Selbstdeklaration!$C$119=G106,J106,0)</f>
        <v>#NUM!</v>
      </c>
      <c r="G106" s="66">
        <v>94500</v>
      </c>
      <c r="H106" s="83">
        <f t="shared" si="52"/>
        <v>1138.4099999999928</v>
      </c>
      <c r="I106" s="82">
        <f t="shared" si="53"/>
        <v>1.2046666666666591E-2</v>
      </c>
      <c r="J106" s="83">
        <f t="shared" si="46"/>
        <v>56.871818181818838</v>
      </c>
      <c r="K106" s="75" t="e">
        <f>IF(Selbstdeklaration!$C$119=L106,O106,0)</f>
        <v>#NUM!</v>
      </c>
      <c r="L106" s="66">
        <v>94500</v>
      </c>
      <c r="M106" s="83">
        <f t="shared" si="54"/>
        <v>388.71000000000134</v>
      </c>
      <c r="N106" s="82">
        <f t="shared" si="55"/>
        <v>4.1133333333333473E-3</v>
      </c>
      <c r="O106" s="83">
        <f t="shared" si="47"/>
        <v>20.299090909090786</v>
      </c>
      <c r="P106" s="75" t="e">
        <f>IF(Selbstdeklaration!$C$119=Q106,T106,0)</f>
        <v>#NUM!</v>
      </c>
      <c r="Q106" s="66">
        <v>94500</v>
      </c>
      <c r="R106" s="83">
        <f t="shared" si="56"/>
        <v>763.55999999999858</v>
      </c>
      <c r="S106" s="82">
        <f t="shared" si="57"/>
        <v>8.0799999999999848E-3</v>
      </c>
      <c r="T106" s="83">
        <f t="shared" si="48"/>
        <v>38.585454545454674</v>
      </c>
      <c r="U106" s="75" t="e">
        <f>IF(Selbstdeklaration!$C$119=V106,W106,0)</f>
        <v>#NUM!</v>
      </c>
      <c r="V106" s="66">
        <v>94500</v>
      </c>
      <c r="W106" s="83">
        <f t="shared" si="58"/>
        <v>83.125000000000156</v>
      </c>
      <c r="X106" s="82">
        <f t="shared" si="59"/>
        <v>8.7962962962963135E-4</v>
      </c>
      <c r="Y106" s="83">
        <f t="shared" si="49"/>
        <v>46.874999999999844</v>
      </c>
    </row>
    <row r="107" spans="1:25" s="67" customFormat="1" x14ac:dyDescent="0.3">
      <c r="A107" s="75" t="e">
        <f>IF(Selbstdeklaration!$C$119=B107,E107,0)</f>
        <v>#NUM!</v>
      </c>
      <c r="B107" s="66">
        <v>95000</v>
      </c>
      <c r="C107" s="83">
        <f t="shared" si="50"/>
        <v>669.92592592592439</v>
      </c>
      <c r="D107" s="82">
        <f t="shared" si="51"/>
        <v>7.0518518518518352E-3</v>
      </c>
      <c r="E107" s="83">
        <f t="shared" si="45"/>
        <v>24.188552188552329</v>
      </c>
      <c r="F107" s="75" t="e">
        <f>IF(Selbstdeklaration!$C$119=G107,J107,0)</f>
        <v>#NUM!</v>
      </c>
      <c r="G107" s="66">
        <v>95000</v>
      </c>
      <c r="H107" s="83">
        <f t="shared" si="52"/>
        <v>1145.6296296296223</v>
      </c>
      <c r="I107" s="82">
        <f t="shared" si="53"/>
        <v>1.2059259259259183E-2</v>
      </c>
      <c r="J107" s="83">
        <f t="shared" si="46"/>
        <v>56.215488215488882</v>
      </c>
      <c r="K107" s="75" t="e">
        <f>IF(Selbstdeklaration!$C$119=L107,O107,0)</f>
        <v>#NUM!</v>
      </c>
      <c r="L107" s="66">
        <v>95000</v>
      </c>
      <c r="M107" s="83">
        <f t="shared" si="54"/>
        <v>391.2592592592606</v>
      </c>
      <c r="N107" s="82">
        <f t="shared" si="55"/>
        <v>4.1185185185185326E-3</v>
      </c>
      <c r="O107" s="83">
        <f t="shared" si="47"/>
        <v>20.067340067339945</v>
      </c>
      <c r="P107" s="75" t="e">
        <f>IF(Selbstdeklaration!$C$119=Q107,T107,0)</f>
        <v>#NUM!</v>
      </c>
      <c r="Q107" s="66">
        <v>95000</v>
      </c>
      <c r="R107" s="83">
        <f t="shared" si="56"/>
        <v>768.44444444444298</v>
      </c>
      <c r="S107" s="82">
        <f t="shared" si="57"/>
        <v>8.0888888888888729E-3</v>
      </c>
      <c r="T107" s="83">
        <f t="shared" si="48"/>
        <v>38.141414141414273</v>
      </c>
      <c r="U107" s="75" t="e">
        <f>IF(Selbstdeklaration!$C$119=V107,W107,0)</f>
        <v>#NUM!</v>
      </c>
      <c r="V107" s="66">
        <v>95000</v>
      </c>
      <c r="W107" s="83">
        <f t="shared" si="58"/>
        <v>83.662551440329381</v>
      </c>
      <c r="X107" s="82">
        <f t="shared" si="59"/>
        <v>8.8065843621399351E-4</v>
      </c>
      <c r="Y107" s="83">
        <f t="shared" si="49"/>
        <v>46.337448559670619</v>
      </c>
    </row>
    <row r="108" spans="1:25" s="67" customFormat="1" x14ac:dyDescent="0.3">
      <c r="A108" s="75" t="e">
        <f>IF(Selbstdeklaration!$C$119=B108,E108,0)</f>
        <v>#NUM!</v>
      </c>
      <c r="B108" s="79">
        <v>95500</v>
      </c>
      <c r="C108" s="83">
        <f t="shared" si="50"/>
        <v>673.31037037036879</v>
      </c>
      <c r="D108" s="82">
        <f t="shared" si="51"/>
        <v>7.0503703703703536E-3</v>
      </c>
      <c r="E108" s="83">
        <f t="shared" si="45"/>
        <v>23.880875420875565</v>
      </c>
      <c r="F108" s="75" t="e">
        <f>IF(Selbstdeklaration!$C$119=G108,J108,0)</f>
        <v>#NUM!</v>
      </c>
      <c r="G108" s="79">
        <v>95500</v>
      </c>
      <c r="H108" s="83">
        <f t="shared" si="52"/>
        <v>1152.8618518518444</v>
      </c>
      <c r="I108" s="82">
        <f t="shared" si="53"/>
        <v>1.2071851851851775E-2</v>
      </c>
      <c r="J108" s="83">
        <f t="shared" si="46"/>
        <v>55.558013468014138</v>
      </c>
      <c r="K108" s="75" t="e">
        <f>IF(Selbstdeklaration!$C$119=L108,O108,0)</f>
        <v>#NUM!</v>
      </c>
      <c r="L108" s="79">
        <v>95500</v>
      </c>
      <c r="M108" s="83">
        <f t="shared" si="54"/>
        <v>393.81370370370507</v>
      </c>
      <c r="N108" s="82">
        <f t="shared" si="55"/>
        <v>4.123703703703718E-3</v>
      </c>
      <c r="O108" s="83">
        <f t="shared" si="47"/>
        <v>19.835117845117722</v>
      </c>
      <c r="P108" s="75" t="e">
        <f>IF(Selbstdeklaration!$C$119=Q108,T108,0)</f>
        <v>#NUM!</v>
      </c>
      <c r="Q108" s="79">
        <v>95500</v>
      </c>
      <c r="R108" s="83">
        <f t="shared" si="56"/>
        <v>773.33777777777618</v>
      </c>
      <c r="S108" s="82">
        <f t="shared" si="57"/>
        <v>8.097777777777761E-3</v>
      </c>
      <c r="T108" s="83">
        <f t="shared" si="48"/>
        <v>37.696565656565802</v>
      </c>
      <c r="U108" s="75" t="e">
        <f>IF(Selbstdeklaration!$C$119=V108,W108,0)</f>
        <v>#NUM!</v>
      </c>
      <c r="V108" s="79">
        <v>95500</v>
      </c>
      <c r="W108" s="83">
        <f t="shared" si="58"/>
        <v>84.201131687242963</v>
      </c>
      <c r="X108" s="82">
        <f t="shared" si="59"/>
        <v>8.8168724279835567E-4</v>
      </c>
      <c r="Y108" s="83">
        <f t="shared" si="49"/>
        <v>45.798868312757037</v>
      </c>
    </row>
    <row r="109" spans="1:25" s="67" customFormat="1" x14ac:dyDescent="0.3">
      <c r="A109" s="75" t="e">
        <f>IF(Selbstdeklaration!$C$119=B109,E109,0)</f>
        <v>#NUM!</v>
      </c>
      <c r="B109" s="66">
        <v>96000</v>
      </c>
      <c r="C109" s="83">
        <f t="shared" si="50"/>
        <v>676.69333333333168</v>
      </c>
      <c r="D109" s="82">
        <f t="shared" si="51"/>
        <v>7.0488888888888719E-3</v>
      </c>
      <c r="E109" s="83">
        <f t="shared" si="45"/>
        <v>23.573333333333483</v>
      </c>
      <c r="F109" s="75" t="e">
        <f>IF(Selbstdeklaration!$C$119=G109,J109,0)</f>
        <v>#NUM!</v>
      </c>
      <c r="G109" s="66">
        <v>96000</v>
      </c>
      <c r="H109" s="83">
        <f t="shared" si="52"/>
        <v>1160.1066666666593</v>
      </c>
      <c r="I109" s="82">
        <f t="shared" si="53"/>
        <v>1.2084444444444366E-2</v>
      </c>
      <c r="J109" s="83">
        <f t="shared" si="46"/>
        <v>54.899393939394606</v>
      </c>
      <c r="K109" s="75" t="e">
        <f>IF(Selbstdeklaration!$C$119=L109,O109,0)</f>
        <v>#NUM!</v>
      </c>
      <c r="L109" s="66">
        <v>96000</v>
      </c>
      <c r="M109" s="83">
        <f t="shared" si="54"/>
        <v>396.3733333333347</v>
      </c>
      <c r="N109" s="82">
        <f t="shared" si="55"/>
        <v>4.1288888888889033E-3</v>
      </c>
      <c r="O109" s="83">
        <f t="shared" si="47"/>
        <v>19.602424242424117</v>
      </c>
      <c r="P109" s="75" t="e">
        <f>IF(Selbstdeklaration!$C$119=Q109,T109,0)</f>
        <v>#NUM!</v>
      </c>
      <c r="Q109" s="66">
        <v>96000</v>
      </c>
      <c r="R109" s="83">
        <f t="shared" si="56"/>
        <v>778.2399999999983</v>
      </c>
      <c r="S109" s="82">
        <f t="shared" si="57"/>
        <v>8.1066666666666492E-3</v>
      </c>
      <c r="T109" s="83">
        <f t="shared" si="48"/>
        <v>37.250909090909246</v>
      </c>
      <c r="U109" s="75" t="e">
        <f>IF(Selbstdeklaration!$C$119=V109,W109,0)</f>
        <v>#NUM!</v>
      </c>
      <c r="V109" s="66">
        <v>96000</v>
      </c>
      <c r="W109" s="83">
        <f t="shared" si="58"/>
        <v>84.740740740740918</v>
      </c>
      <c r="X109" s="82">
        <f t="shared" si="59"/>
        <v>8.8271604938271783E-4</v>
      </c>
      <c r="Y109" s="83">
        <f t="shared" si="49"/>
        <v>45.259259259259082</v>
      </c>
    </row>
    <row r="110" spans="1:25" s="67" customFormat="1" x14ac:dyDescent="0.3">
      <c r="A110" s="75" t="e">
        <f>IF(Selbstdeklaration!$C$119=B110,E110,0)</f>
        <v>#NUM!</v>
      </c>
      <c r="B110" s="66">
        <v>96500</v>
      </c>
      <c r="C110" s="83">
        <f t="shared" si="50"/>
        <v>680.07481481481318</v>
      </c>
      <c r="D110" s="82">
        <f t="shared" si="51"/>
        <v>7.0474074074073903E-3</v>
      </c>
      <c r="E110" s="83">
        <f t="shared" si="45"/>
        <v>23.265925925926073</v>
      </c>
      <c r="F110" s="75" t="e">
        <f>IF(Selbstdeklaration!$C$119=G110,J110,0)</f>
        <v>#NUM!</v>
      </c>
      <c r="G110" s="66">
        <v>96500</v>
      </c>
      <c r="H110" s="83">
        <f t="shared" si="52"/>
        <v>1167.3640740740664</v>
      </c>
      <c r="I110" s="82">
        <f t="shared" si="53"/>
        <v>1.2097037037036958E-2</v>
      </c>
      <c r="J110" s="83">
        <f t="shared" si="46"/>
        <v>54.239629629630329</v>
      </c>
      <c r="K110" s="75" t="e">
        <f>IF(Selbstdeklaration!$C$119=L110,O110,0)</f>
        <v>#NUM!</v>
      </c>
      <c r="L110" s="66">
        <v>96500</v>
      </c>
      <c r="M110" s="83">
        <f t="shared" si="54"/>
        <v>398.93814814814954</v>
      </c>
      <c r="N110" s="82">
        <f t="shared" si="55"/>
        <v>4.1340740740740886E-3</v>
      </c>
      <c r="O110" s="83">
        <f t="shared" si="47"/>
        <v>19.369259259259135</v>
      </c>
      <c r="P110" s="75" t="e">
        <f>IF(Selbstdeklaration!$C$119=Q110,T110,0)</f>
        <v>#NUM!</v>
      </c>
      <c r="Q110" s="66">
        <v>96500</v>
      </c>
      <c r="R110" s="83">
        <f t="shared" si="56"/>
        <v>783.15111111110934</v>
      </c>
      <c r="S110" s="82">
        <f t="shared" si="57"/>
        <v>8.1155555555555373E-3</v>
      </c>
      <c r="T110" s="83">
        <f t="shared" si="48"/>
        <v>36.804444444444606</v>
      </c>
      <c r="U110" s="75" t="e">
        <f>IF(Selbstdeklaration!$C$119=V110,W110,0)</f>
        <v>#NUM!</v>
      </c>
      <c r="V110" s="66">
        <v>96500</v>
      </c>
      <c r="W110" s="83">
        <f t="shared" si="58"/>
        <v>85.281378600823217</v>
      </c>
      <c r="X110" s="82">
        <f t="shared" si="59"/>
        <v>8.8374485596707999E-4</v>
      </c>
      <c r="Y110" s="83">
        <f t="shared" si="49"/>
        <v>44.718621399176783</v>
      </c>
    </row>
    <row r="111" spans="1:25" s="67" customFormat="1" x14ac:dyDescent="0.3">
      <c r="A111" s="75" t="e">
        <f>IF(Selbstdeklaration!$C$119=B111,E111,0)</f>
        <v>#NUM!</v>
      </c>
      <c r="B111" s="66">
        <v>97000</v>
      </c>
      <c r="C111" s="83">
        <f t="shared" si="50"/>
        <v>683.45481481481318</v>
      </c>
      <c r="D111" s="82">
        <f t="shared" si="51"/>
        <v>7.0459259259259086E-3</v>
      </c>
      <c r="E111" s="83">
        <f t="shared" si="45"/>
        <v>22.958653198653348</v>
      </c>
      <c r="F111" s="75" t="e">
        <f>IF(Selbstdeklaration!$C$119=G111,J111,0)</f>
        <v>#NUM!</v>
      </c>
      <c r="G111" s="66">
        <v>97000</v>
      </c>
      <c r="H111" s="83">
        <f t="shared" si="52"/>
        <v>1174.6340740740663</v>
      </c>
      <c r="I111" s="82">
        <f t="shared" si="53"/>
        <v>1.210962962962955E-2</v>
      </c>
      <c r="J111" s="83">
        <f t="shared" si="46"/>
        <v>53.578720538721242</v>
      </c>
      <c r="K111" s="75" t="e">
        <f>IF(Selbstdeklaration!$C$119=L111,O111,0)</f>
        <v>#NUM!</v>
      </c>
      <c r="L111" s="66">
        <v>97000</v>
      </c>
      <c r="M111" s="83">
        <f t="shared" si="54"/>
        <v>401.50814814814959</v>
      </c>
      <c r="N111" s="82">
        <f t="shared" si="55"/>
        <v>4.1392592592592739E-3</v>
      </c>
      <c r="O111" s="83">
        <f t="shared" si="47"/>
        <v>19.135622895622763</v>
      </c>
      <c r="P111" s="75" t="e">
        <f>IF(Selbstdeklaration!$C$119=Q111,T111,0)</f>
        <v>#NUM!</v>
      </c>
      <c r="Q111" s="66">
        <v>97000</v>
      </c>
      <c r="R111" s="83">
        <f t="shared" si="56"/>
        <v>788.0711111111093</v>
      </c>
      <c r="S111" s="82">
        <f t="shared" si="57"/>
        <v>8.1244444444444255E-3</v>
      </c>
      <c r="T111" s="83">
        <f t="shared" si="48"/>
        <v>36.35717171717188</v>
      </c>
      <c r="U111" s="75" t="e">
        <f>IF(Selbstdeklaration!$C$119=V111,W111,0)</f>
        <v>#NUM!</v>
      </c>
      <c r="V111" s="66">
        <v>97000</v>
      </c>
      <c r="W111" s="83">
        <f t="shared" si="58"/>
        <v>85.823045267489888</v>
      </c>
      <c r="X111" s="82">
        <f t="shared" si="59"/>
        <v>8.8477366255144214E-4</v>
      </c>
      <c r="Y111" s="83">
        <f t="shared" si="49"/>
        <v>44.176954732510112</v>
      </c>
    </row>
    <row r="112" spans="1:25" s="67" customFormat="1" x14ac:dyDescent="0.3">
      <c r="A112" s="75" t="e">
        <f>IF(Selbstdeklaration!$C$119=B112,E112,0)</f>
        <v>#NUM!</v>
      </c>
      <c r="B112" s="79">
        <v>97500</v>
      </c>
      <c r="C112" s="83">
        <f t="shared" si="50"/>
        <v>686.83333333333167</v>
      </c>
      <c r="D112" s="82">
        <f t="shared" si="51"/>
        <v>7.044444444444427E-3</v>
      </c>
      <c r="E112" s="83">
        <f t="shared" si="45"/>
        <v>22.651515151515301</v>
      </c>
      <c r="F112" s="75" t="e">
        <f>IF(Selbstdeklaration!$C$119=G112,J112,0)</f>
        <v>#NUM!</v>
      </c>
      <c r="G112" s="79">
        <v>97500</v>
      </c>
      <c r="H112" s="83">
        <f t="shared" si="52"/>
        <v>1181.9166666666588</v>
      </c>
      <c r="I112" s="82">
        <f t="shared" si="53"/>
        <v>1.2122222222222142E-2</v>
      </c>
      <c r="J112" s="83">
        <f t="shared" si="46"/>
        <v>52.916666666667382</v>
      </c>
      <c r="K112" s="75" t="e">
        <f>IF(Selbstdeklaration!$C$119=L112,O112,0)</f>
        <v>#NUM!</v>
      </c>
      <c r="L112" s="79">
        <v>97500</v>
      </c>
      <c r="M112" s="83">
        <f t="shared" si="54"/>
        <v>404.08333333333479</v>
      </c>
      <c r="N112" s="82">
        <f t="shared" si="55"/>
        <v>4.1444444444444593E-3</v>
      </c>
      <c r="O112" s="83">
        <f t="shared" si="47"/>
        <v>18.901515151515017</v>
      </c>
      <c r="P112" s="75" t="e">
        <f>IF(Selbstdeklaration!$C$119=Q112,T112,0)</f>
        <v>#NUM!</v>
      </c>
      <c r="Q112" s="79">
        <v>97500</v>
      </c>
      <c r="R112" s="83">
        <f t="shared" si="56"/>
        <v>792.99999999999807</v>
      </c>
      <c r="S112" s="82">
        <f t="shared" si="57"/>
        <v>8.1333333333333136E-3</v>
      </c>
      <c r="T112" s="83">
        <f t="shared" si="48"/>
        <v>35.909090909091084</v>
      </c>
      <c r="U112" s="75" t="e">
        <f>IF(Selbstdeklaration!$C$119=V112,W112,0)</f>
        <v>#NUM!</v>
      </c>
      <c r="V112" s="79">
        <v>97500</v>
      </c>
      <c r="W112" s="83">
        <f t="shared" si="58"/>
        <v>86.365740740740918</v>
      </c>
      <c r="X112" s="82">
        <f t="shared" si="59"/>
        <v>8.858024691358043E-4</v>
      </c>
      <c r="Y112" s="83">
        <f t="shared" si="49"/>
        <v>43.634259259259082</v>
      </c>
    </row>
    <row r="113" spans="1:25" s="67" customFormat="1" x14ac:dyDescent="0.3">
      <c r="A113" s="75" t="e">
        <f>IF(Selbstdeklaration!$C$119=B113,E113,0)</f>
        <v>#NUM!</v>
      </c>
      <c r="B113" s="66">
        <v>98000</v>
      </c>
      <c r="C113" s="83">
        <f t="shared" si="50"/>
        <v>690.21037037036865</v>
      </c>
      <c r="D113" s="82">
        <f t="shared" si="51"/>
        <v>7.0429629629629453E-3</v>
      </c>
      <c r="E113" s="83">
        <f t="shared" si="45"/>
        <v>22.344511784511941</v>
      </c>
      <c r="F113" s="75" t="e">
        <f>IF(Selbstdeklaration!$C$119=G113,J113,0)</f>
        <v>#NUM!</v>
      </c>
      <c r="G113" s="66">
        <v>98000</v>
      </c>
      <c r="H113" s="83">
        <f t="shared" si="52"/>
        <v>1189.2118518518439</v>
      </c>
      <c r="I113" s="82">
        <f t="shared" si="53"/>
        <v>1.2134814814814734E-2</v>
      </c>
      <c r="J113" s="83">
        <f t="shared" si="46"/>
        <v>52.253468013468733</v>
      </c>
      <c r="K113" s="75" t="e">
        <f>IF(Selbstdeklaration!$C$119=L113,O113,0)</f>
        <v>#NUM!</v>
      </c>
      <c r="L113" s="66">
        <v>98000</v>
      </c>
      <c r="M113" s="83">
        <f t="shared" si="54"/>
        <v>406.66370370370515</v>
      </c>
      <c r="N113" s="82">
        <f t="shared" si="55"/>
        <v>4.1496296296296446E-3</v>
      </c>
      <c r="O113" s="83">
        <f t="shared" si="47"/>
        <v>18.666936026935897</v>
      </c>
      <c r="P113" s="75" t="e">
        <f>IF(Selbstdeklaration!$C$119=Q113,T113,0)</f>
        <v>#NUM!</v>
      </c>
      <c r="Q113" s="66">
        <v>98000</v>
      </c>
      <c r="R113" s="83">
        <f t="shared" si="56"/>
        <v>797.93777777777575</v>
      </c>
      <c r="S113" s="82">
        <f t="shared" si="57"/>
        <v>8.1422222222222018E-3</v>
      </c>
      <c r="T113" s="83">
        <f t="shared" si="48"/>
        <v>35.460202020202203</v>
      </c>
      <c r="U113" s="75" t="e">
        <f>IF(Selbstdeklaration!$C$119=V113,W113,0)</f>
        <v>#NUM!</v>
      </c>
      <c r="V113" s="66">
        <v>98000</v>
      </c>
      <c r="W113" s="83">
        <f t="shared" si="58"/>
        <v>86.909465020576306</v>
      </c>
      <c r="X113" s="82">
        <f t="shared" si="59"/>
        <v>8.8683127572016646E-4</v>
      </c>
      <c r="Y113" s="83">
        <f t="shared" si="49"/>
        <v>43.090534979423694</v>
      </c>
    </row>
    <row r="114" spans="1:25" s="67" customFormat="1" x14ac:dyDescent="0.3">
      <c r="A114" s="75" t="e">
        <f>IF(Selbstdeklaration!$C$119=B114,E114,0)</f>
        <v>#NUM!</v>
      </c>
      <c r="B114" s="66">
        <v>98500</v>
      </c>
      <c r="C114" s="83">
        <f t="shared" si="50"/>
        <v>693.58592592592413</v>
      </c>
      <c r="D114" s="82">
        <f t="shared" si="51"/>
        <v>7.0414814814814637E-3</v>
      </c>
      <c r="E114" s="83">
        <f t="shared" si="45"/>
        <v>22.037643097643262</v>
      </c>
      <c r="F114" s="75" t="e">
        <f>IF(Selbstdeklaration!$C$119=G114,J114,0)</f>
        <v>#NUM!</v>
      </c>
      <c r="G114" s="66">
        <v>98500</v>
      </c>
      <c r="H114" s="83">
        <f t="shared" si="52"/>
        <v>1196.5196296296215</v>
      </c>
      <c r="I114" s="82">
        <f t="shared" si="53"/>
        <v>1.2147407407407326E-2</v>
      </c>
      <c r="J114" s="83">
        <f t="shared" si="46"/>
        <v>51.589124579125318</v>
      </c>
      <c r="K114" s="75" t="e">
        <f>IF(Selbstdeklaration!$C$119=L114,O114,0)</f>
        <v>#NUM!</v>
      </c>
      <c r="L114" s="66">
        <v>98500</v>
      </c>
      <c r="M114" s="83">
        <f t="shared" si="54"/>
        <v>409.24925925926073</v>
      </c>
      <c r="N114" s="82">
        <f t="shared" si="55"/>
        <v>4.1548148148148299E-3</v>
      </c>
      <c r="O114" s="83">
        <f t="shared" si="47"/>
        <v>18.431885521885388</v>
      </c>
      <c r="P114" s="75" t="e">
        <f>IF(Selbstdeklaration!$C$119=Q114,T114,0)</f>
        <v>#NUM!</v>
      </c>
      <c r="Q114" s="66">
        <v>98500</v>
      </c>
      <c r="R114" s="83">
        <f t="shared" si="56"/>
        <v>802.88444444444235</v>
      </c>
      <c r="S114" s="82">
        <f t="shared" si="57"/>
        <v>8.1511111111110899E-3</v>
      </c>
      <c r="T114" s="83">
        <f t="shared" si="48"/>
        <v>35.010505050505238</v>
      </c>
      <c r="U114" s="75" t="e">
        <f>IF(Selbstdeklaration!$C$119=V114,W114,0)</f>
        <v>#NUM!</v>
      </c>
      <c r="V114" s="66">
        <v>98500</v>
      </c>
      <c r="W114" s="83">
        <f t="shared" si="58"/>
        <v>87.454218106996066</v>
      </c>
      <c r="X114" s="82">
        <f t="shared" si="59"/>
        <v>8.8786008230452862E-4</v>
      </c>
      <c r="Y114" s="83">
        <f t="shared" si="49"/>
        <v>42.545781893003934</v>
      </c>
    </row>
    <row r="115" spans="1:25" x14ac:dyDescent="0.3">
      <c r="A115" s="75" t="e">
        <f>IF(Selbstdeklaration!$C$119=B115,E115,0)</f>
        <v>#NUM!</v>
      </c>
      <c r="B115" s="66">
        <v>99000</v>
      </c>
      <c r="C115" s="83">
        <f t="shared" si="50"/>
        <v>696.95999999999822</v>
      </c>
      <c r="D115" s="82">
        <f t="shared" si="51"/>
        <v>7.039999999999982E-3</v>
      </c>
      <c r="E115" s="83">
        <f t="shared" si="45"/>
        <v>21.730909090909254</v>
      </c>
      <c r="F115" s="75" t="e">
        <f>IF(Selbstdeklaration!$C$119=G115,J115,0)</f>
        <v>#NUM!</v>
      </c>
      <c r="G115" s="66">
        <v>99000</v>
      </c>
      <c r="H115" s="83">
        <f t="shared" si="52"/>
        <v>1203.8399999999917</v>
      </c>
      <c r="I115" s="82">
        <f t="shared" si="53"/>
        <v>1.2159999999999917E-2</v>
      </c>
      <c r="J115" s="83">
        <f t="shared" si="46"/>
        <v>50.923636363637115</v>
      </c>
      <c r="K115" s="75" t="e">
        <f>IF(Selbstdeklaration!$C$119=L115,O115,0)</f>
        <v>#NUM!</v>
      </c>
      <c r="L115" s="66">
        <v>99000</v>
      </c>
      <c r="M115" s="83">
        <f t="shared" si="54"/>
        <v>411.84000000000151</v>
      </c>
      <c r="N115" s="82">
        <f t="shared" si="55"/>
        <v>4.1600000000000152E-3</v>
      </c>
      <c r="O115" s="83">
        <f t="shared" si="47"/>
        <v>18.1963636363635</v>
      </c>
      <c r="P115" s="75" t="e">
        <f>IF(Selbstdeklaration!$C$119=Q115,T115,0)</f>
        <v>#NUM!</v>
      </c>
      <c r="Q115" s="66">
        <v>99000</v>
      </c>
      <c r="R115" s="83">
        <f t="shared" si="56"/>
        <v>807.83999999999787</v>
      </c>
      <c r="S115" s="82">
        <f t="shared" si="57"/>
        <v>8.159999999999978E-3</v>
      </c>
      <c r="T115" s="83">
        <f t="shared" si="48"/>
        <v>34.560000000000194</v>
      </c>
      <c r="U115" s="75" t="e">
        <f>IF(Selbstdeklaration!$C$119=V115,W115,0)</f>
        <v>#NUM!</v>
      </c>
      <c r="V115" s="66">
        <v>99000</v>
      </c>
      <c r="W115" s="83">
        <f t="shared" si="58"/>
        <v>88.000000000000185</v>
      </c>
      <c r="X115" s="82">
        <f t="shared" si="59"/>
        <v>8.8888888888889077E-4</v>
      </c>
      <c r="Y115" s="83">
        <f t="shared" si="49"/>
        <v>41.999999999999815</v>
      </c>
    </row>
    <row r="116" spans="1:25" x14ac:dyDescent="0.3">
      <c r="A116" s="75" t="e">
        <f>IF(Selbstdeklaration!$C$119=B116,E116,0)</f>
        <v>#NUM!</v>
      </c>
      <c r="B116" s="66">
        <v>99500</v>
      </c>
      <c r="C116" s="83">
        <f t="shared" si="50"/>
        <v>700.3325925925908</v>
      </c>
      <c r="D116" s="82">
        <f t="shared" si="51"/>
        <v>7.0385185185185004E-3</v>
      </c>
      <c r="E116" s="83">
        <f t="shared" si="45"/>
        <v>21.424309764309928</v>
      </c>
      <c r="F116" s="75" t="e">
        <f>IF(Selbstdeklaration!$C$119=G116,J116,0)</f>
        <v>#NUM!</v>
      </c>
      <c r="G116" s="66">
        <v>99500</v>
      </c>
      <c r="H116" s="83">
        <f t="shared" si="52"/>
        <v>1211.1729629629547</v>
      </c>
      <c r="I116" s="82">
        <f t="shared" si="53"/>
        <v>1.2172592592592509E-2</v>
      </c>
      <c r="J116" s="83">
        <f t="shared" si="46"/>
        <v>50.257003367004124</v>
      </c>
      <c r="K116" s="75" t="e">
        <f>IF(Selbstdeklaration!$C$119=L116,O116,0)</f>
        <v>#NUM!</v>
      </c>
      <c r="L116" s="66">
        <v>99500</v>
      </c>
      <c r="M116" s="83">
        <f t="shared" si="54"/>
        <v>414.43592592592745</v>
      </c>
      <c r="N116" s="82">
        <f t="shared" si="55"/>
        <v>4.1651851851852006E-3</v>
      </c>
      <c r="O116" s="83">
        <f t="shared" si="47"/>
        <v>17.960370370370232</v>
      </c>
      <c r="P116" s="75" t="e">
        <f>IF(Selbstdeklaration!$C$119=Q116,T116,0)</f>
        <v>#NUM!</v>
      </c>
      <c r="Q116" s="66">
        <v>99500</v>
      </c>
      <c r="R116" s="83">
        <f t="shared" si="56"/>
        <v>812.8044444444422</v>
      </c>
      <c r="S116" s="82">
        <f t="shared" si="57"/>
        <v>8.1688888888888662E-3</v>
      </c>
      <c r="T116" s="83">
        <f t="shared" si="48"/>
        <v>34.108686868687073</v>
      </c>
      <c r="U116" s="75" t="e">
        <f>IF(Selbstdeklaration!$C$119=V116,W116,0)</f>
        <v>#NUM!</v>
      </c>
      <c r="V116" s="66">
        <v>99500</v>
      </c>
      <c r="W116" s="83">
        <f t="shared" si="58"/>
        <v>88.546810699588661</v>
      </c>
      <c r="X116" s="82">
        <f t="shared" si="59"/>
        <v>8.8991769547325293E-4</v>
      </c>
      <c r="Y116" s="83">
        <f t="shared" si="49"/>
        <v>41.453189300411339</v>
      </c>
    </row>
    <row r="117" spans="1:25" x14ac:dyDescent="0.3">
      <c r="A117" s="75" t="e">
        <f>IF(Selbstdeklaration!$C$119=B117,E117,0)</f>
        <v>#NUM!</v>
      </c>
      <c r="B117" s="66">
        <v>100000</v>
      </c>
      <c r="C117" s="83">
        <f t="shared" si="50"/>
        <v>703.70370370370188</v>
      </c>
      <c r="D117" s="82">
        <f t="shared" si="51"/>
        <v>7.0370370370370187E-3</v>
      </c>
      <c r="E117" s="83">
        <f t="shared" si="45"/>
        <v>21.117845117845285</v>
      </c>
      <c r="F117" s="75" t="e">
        <f>IF(Selbstdeklaration!$C$119=G117,J117,0)</f>
        <v>#NUM!</v>
      </c>
      <c r="G117" s="66">
        <v>100000</v>
      </c>
      <c r="H117" s="83">
        <f t="shared" si="52"/>
        <v>1218.5185185185101</v>
      </c>
      <c r="I117" s="82">
        <f t="shared" si="53"/>
        <v>1.2185185185185101E-2</v>
      </c>
      <c r="J117" s="83">
        <f t="shared" si="46"/>
        <v>49.589225589226359</v>
      </c>
      <c r="K117" s="75" t="e">
        <f>IF(Selbstdeklaration!$C$119=L117,O117,0)</f>
        <v>#NUM!</v>
      </c>
      <c r="L117" s="66">
        <v>100000</v>
      </c>
      <c r="M117" s="83">
        <f t="shared" si="54"/>
        <v>417.0370370370386</v>
      </c>
      <c r="N117" s="82">
        <f t="shared" si="55"/>
        <v>4.1703703703703859E-3</v>
      </c>
      <c r="O117" s="83">
        <f t="shared" si="47"/>
        <v>17.723905723905581</v>
      </c>
      <c r="P117" s="75" t="e">
        <f>IF(Selbstdeklaration!$C$119=Q117,T117,0)</f>
        <v>#NUM!</v>
      </c>
      <c r="Q117" s="66">
        <v>100000</v>
      </c>
      <c r="R117" s="83">
        <f t="shared" si="56"/>
        <v>817.77777777777544</v>
      </c>
      <c r="S117" s="82">
        <f t="shared" si="57"/>
        <v>8.1777777777777543E-3</v>
      </c>
      <c r="T117" s="83">
        <f t="shared" si="48"/>
        <v>33.656565656565867</v>
      </c>
      <c r="U117" s="75" t="e">
        <f>IF(Selbstdeklaration!$C$119=V117,W117,0)</f>
        <v>#NUM!</v>
      </c>
      <c r="V117" s="66">
        <v>100000</v>
      </c>
      <c r="W117" s="83">
        <f t="shared" si="58"/>
        <v>89.094650205761511</v>
      </c>
      <c r="X117" s="82">
        <f t="shared" si="59"/>
        <v>8.9094650205761509E-4</v>
      </c>
      <c r="Y117" s="83">
        <f t="shared" si="49"/>
        <v>40.905349794238489</v>
      </c>
    </row>
    <row r="118" spans="1:25" x14ac:dyDescent="0.3">
      <c r="A118" s="75" t="e">
        <f>IF(Selbstdeklaration!$C$119=B118,E118,0)</f>
        <v>#NUM!</v>
      </c>
      <c r="B118" s="66">
        <v>100500</v>
      </c>
      <c r="C118" s="83">
        <f t="shared" si="50"/>
        <v>707.07333333333145</v>
      </c>
      <c r="D118" s="82">
        <f t="shared" si="51"/>
        <v>7.0355555555555371E-3</v>
      </c>
      <c r="E118" s="83">
        <f t="shared" si="45"/>
        <v>20.811515151515323</v>
      </c>
      <c r="F118" s="75" t="e">
        <f>IF(Selbstdeklaration!$C$119=G118,J118,0)</f>
        <v>#NUM!</v>
      </c>
      <c r="G118" s="66">
        <v>100500</v>
      </c>
      <c r="H118" s="83">
        <f t="shared" si="52"/>
        <v>1225.8766666666581</v>
      </c>
      <c r="I118" s="82">
        <f t="shared" si="53"/>
        <v>1.2197777777777693E-2</v>
      </c>
      <c r="J118" s="83">
        <f t="shared" si="46"/>
        <v>48.920303030303806</v>
      </c>
      <c r="K118" s="75" t="e">
        <f>IF(Selbstdeklaration!$C$119=L118,O118,0)</f>
        <v>#NUM!</v>
      </c>
      <c r="L118" s="66">
        <v>100500</v>
      </c>
      <c r="M118" s="83">
        <f t="shared" si="54"/>
        <v>419.64333333333491</v>
      </c>
      <c r="N118" s="82">
        <f t="shared" si="55"/>
        <v>4.1755555555555712E-3</v>
      </c>
      <c r="O118" s="83">
        <f t="shared" si="47"/>
        <v>17.486969696969553</v>
      </c>
      <c r="P118" s="75" t="e">
        <f>IF(Selbstdeklaration!$C$119=Q118,T118,0)</f>
        <v>#NUM!</v>
      </c>
      <c r="Q118" s="66">
        <v>100500</v>
      </c>
      <c r="R118" s="83">
        <f t="shared" si="56"/>
        <v>822.7599999999976</v>
      </c>
      <c r="S118" s="82">
        <f t="shared" si="57"/>
        <v>8.1866666666666425E-3</v>
      </c>
      <c r="T118" s="83">
        <f t="shared" si="48"/>
        <v>33.203636363636583</v>
      </c>
      <c r="U118" s="75" t="e">
        <f>IF(Selbstdeklaration!$C$119=V118,W118,0)</f>
        <v>#NUM!</v>
      </c>
      <c r="V118" s="66">
        <v>100500</v>
      </c>
      <c r="W118" s="83">
        <f t="shared" si="58"/>
        <v>89.643518518518718</v>
      </c>
      <c r="X118" s="82">
        <f t="shared" si="59"/>
        <v>8.9197530864197725E-4</v>
      </c>
      <c r="Y118" s="83">
        <f t="shared" si="49"/>
        <v>40.356481481481282</v>
      </c>
    </row>
    <row r="119" spans="1:25" x14ac:dyDescent="0.3">
      <c r="A119" s="75" t="e">
        <f>IF(Selbstdeklaration!$C$119=B119,E119,0)</f>
        <v>#NUM!</v>
      </c>
      <c r="B119" s="66">
        <v>101000</v>
      </c>
      <c r="C119" s="83">
        <f t="shared" si="50"/>
        <v>710.44148148147963</v>
      </c>
      <c r="D119" s="82">
        <f t="shared" si="51"/>
        <v>7.0340740740740555E-3</v>
      </c>
      <c r="E119" s="83">
        <f t="shared" si="45"/>
        <v>20.505319865320033</v>
      </c>
      <c r="F119" s="75" t="e">
        <f>IF(Selbstdeklaration!$C$119=G119,J119,0)</f>
        <v>#NUM!</v>
      </c>
      <c r="G119" s="66">
        <v>101000</v>
      </c>
      <c r="H119" s="83">
        <f t="shared" si="52"/>
        <v>1233.2474074073987</v>
      </c>
      <c r="I119" s="82">
        <f t="shared" si="53"/>
        <v>1.2210370370370285E-2</v>
      </c>
      <c r="J119" s="83">
        <f t="shared" si="46"/>
        <v>48.250235690236487</v>
      </c>
      <c r="K119" s="75" t="e">
        <f>IF(Selbstdeklaration!$C$119=L119,O119,0)</f>
        <v>#NUM!</v>
      </c>
      <c r="L119" s="66">
        <v>101000</v>
      </c>
      <c r="M119" s="83">
        <f t="shared" si="54"/>
        <v>422.25481481481643</v>
      </c>
      <c r="N119" s="82">
        <f t="shared" si="55"/>
        <v>4.1807407407407566E-3</v>
      </c>
      <c r="O119" s="83">
        <f t="shared" si="47"/>
        <v>17.249562289562142</v>
      </c>
      <c r="P119" s="75" t="e">
        <f>IF(Selbstdeklaration!$C$119=Q119,T119,0)</f>
        <v>#NUM!</v>
      </c>
      <c r="Q119" s="66">
        <v>101000</v>
      </c>
      <c r="R119" s="83">
        <f t="shared" si="56"/>
        <v>827.75111111110857</v>
      </c>
      <c r="S119" s="82">
        <f t="shared" si="57"/>
        <v>8.1955555555555306E-3</v>
      </c>
      <c r="T119" s="83">
        <f t="shared" si="48"/>
        <v>32.749898989899222</v>
      </c>
      <c r="U119" s="75" t="e">
        <f>IF(Selbstdeklaration!$C$119=V119,W119,0)</f>
        <v>#NUM!</v>
      </c>
      <c r="V119" s="66">
        <v>101000</v>
      </c>
      <c r="W119" s="83">
        <f t="shared" si="58"/>
        <v>90.193415637860284</v>
      </c>
      <c r="X119" s="82">
        <f t="shared" si="59"/>
        <v>8.9300411522633941E-4</v>
      </c>
      <c r="Y119" s="83">
        <f t="shared" si="49"/>
        <v>39.806584362139716</v>
      </c>
    </row>
    <row r="120" spans="1:25" x14ac:dyDescent="0.3">
      <c r="A120" s="75" t="e">
        <f>IF(Selbstdeklaration!$C$119=B120,E120,0)</f>
        <v>#NUM!</v>
      </c>
      <c r="B120" s="79">
        <v>101500</v>
      </c>
      <c r="C120" s="83">
        <f t="shared" si="50"/>
        <v>713.80814814814619</v>
      </c>
      <c r="D120" s="82">
        <f t="shared" si="51"/>
        <v>7.0325925925925738E-3</v>
      </c>
      <c r="E120" s="83">
        <f t="shared" si="45"/>
        <v>20.199259259259438</v>
      </c>
      <c r="F120" s="75" t="e">
        <f>IF(Selbstdeklaration!$C$119=G120,J120,0)</f>
        <v>#NUM!</v>
      </c>
      <c r="G120" s="79">
        <v>101500</v>
      </c>
      <c r="H120" s="83">
        <f t="shared" si="52"/>
        <v>1240.6307407407319</v>
      </c>
      <c r="I120" s="82">
        <f t="shared" si="53"/>
        <v>1.2222962962962877E-2</v>
      </c>
      <c r="J120" s="83">
        <f t="shared" si="46"/>
        <v>47.579023569024372</v>
      </c>
      <c r="K120" s="75" t="e">
        <f>IF(Selbstdeklaration!$C$119=L120,O120,0)</f>
        <v>#NUM!</v>
      </c>
      <c r="L120" s="79">
        <v>101500</v>
      </c>
      <c r="M120" s="83">
        <f t="shared" si="54"/>
        <v>424.8714814814831</v>
      </c>
      <c r="N120" s="82">
        <f t="shared" si="55"/>
        <v>4.1859259259259419E-3</v>
      </c>
      <c r="O120" s="83">
        <f t="shared" si="47"/>
        <v>17.011683501683354</v>
      </c>
      <c r="P120" s="75" t="e">
        <f>IF(Selbstdeklaration!$C$119=Q120,T120,0)</f>
        <v>#NUM!</v>
      </c>
      <c r="Q120" s="79">
        <v>101500</v>
      </c>
      <c r="R120" s="83">
        <f t="shared" si="56"/>
        <v>832.75111111110846</v>
      </c>
      <c r="S120" s="82">
        <f t="shared" si="57"/>
        <v>8.2044444444444187E-3</v>
      </c>
      <c r="T120" s="83">
        <f t="shared" si="48"/>
        <v>32.295353535353776</v>
      </c>
      <c r="U120" s="75" t="e">
        <f>IF(Selbstdeklaration!$C$119=V120,W120,0)</f>
        <v>#NUM!</v>
      </c>
      <c r="V120" s="79">
        <v>101500</v>
      </c>
      <c r="W120" s="83">
        <f t="shared" si="58"/>
        <v>90.744341563786207</v>
      </c>
      <c r="X120" s="82">
        <f t="shared" si="59"/>
        <v>8.9403292181070156E-4</v>
      </c>
      <c r="Y120" s="83">
        <f t="shared" si="49"/>
        <v>39.255658436213793</v>
      </c>
    </row>
    <row r="121" spans="1:25" x14ac:dyDescent="0.3">
      <c r="A121" s="75" t="e">
        <f>IF(Selbstdeklaration!$C$119=B121,E121,0)</f>
        <v>#NUM!</v>
      </c>
      <c r="B121" s="66">
        <v>102000</v>
      </c>
      <c r="C121" s="83">
        <f t="shared" si="50"/>
        <v>717.17333333333136</v>
      </c>
      <c r="D121" s="82">
        <f t="shared" si="51"/>
        <v>7.0311111111110922E-3</v>
      </c>
      <c r="E121" s="83">
        <f t="shared" si="45"/>
        <v>19.893333333333512</v>
      </c>
      <c r="F121" s="75" t="e">
        <f>IF(Selbstdeklaration!$C$119=G121,J121,0)</f>
        <v>#NUM!</v>
      </c>
      <c r="G121" s="66">
        <v>102000</v>
      </c>
      <c r="H121" s="83">
        <f t="shared" si="52"/>
        <v>1248.0266666666578</v>
      </c>
      <c r="I121" s="82">
        <f t="shared" si="53"/>
        <v>1.2235555555555468E-2</v>
      </c>
      <c r="J121" s="83">
        <f t="shared" si="46"/>
        <v>46.906666666667476</v>
      </c>
      <c r="K121" s="75" t="e">
        <f>IF(Selbstdeklaration!$C$119=L121,O121,0)</f>
        <v>#NUM!</v>
      </c>
      <c r="L121" s="66">
        <v>102000</v>
      </c>
      <c r="M121" s="83">
        <f t="shared" si="54"/>
        <v>427.49333333333499</v>
      </c>
      <c r="N121" s="82">
        <f t="shared" si="55"/>
        <v>4.1911111111111272E-3</v>
      </c>
      <c r="O121" s="83">
        <f t="shared" si="47"/>
        <v>16.773333333333184</v>
      </c>
      <c r="P121" s="75" t="e">
        <f>IF(Selbstdeklaration!$C$119=Q121,T121,0)</f>
        <v>#NUM!</v>
      </c>
      <c r="Q121" s="66">
        <v>102000</v>
      </c>
      <c r="R121" s="83">
        <f t="shared" si="56"/>
        <v>837.75999999999726</v>
      </c>
      <c r="S121" s="82">
        <f t="shared" si="57"/>
        <v>8.2133333333333069E-3</v>
      </c>
      <c r="T121" s="83">
        <f t="shared" si="48"/>
        <v>31.840000000000249</v>
      </c>
      <c r="U121" s="75" t="e">
        <f>IF(Selbstdeklaration!$C$119=V121,W121,0)</f>
        <v>#NUM!</v>
      </c>
      <c r="V121" s="66">
        <v>102000</v>
      </c>
      <c r="W121" s="83">
        <f t="shared" si="58"/>
        <v>91.296296296296504</v>
      </c>
      <c r="X121" s="82">
        <f t="shared" si="59"/>
        <v>8.9506172839506372E-4</v>
      </c>
      <c r="Y121" s="83">
        <f t="shared" si="49"/>
        <v>38.703703703703496</v>
      </c>
    </row>
    <row r="122" spans="1:25" x14ac:dyDescent="0.3">
      <c r="A122" s="75" t="e">
        <f>IF(Selbstdeklaration!$C$119=B122,E122,0)</f>
        <v>#NUM!</v>
      </c>
      <c r="B122" s="66">
        <v>102500</v>
      </c>
      <c r="C122" s="83">
        <f t="shared" si="50"/>
        <v>720.53703703703513</v>
      </c>
      <c r="D122" s="82">
        <f t="shared" si="51"/>
        <v>7.0296296296296105E-3</v>
      </c>
      <c r="E122" s="83">
        <f t="shared" si="45"/>
        <v>19.587542087542261</v>
      </c>
      <c r="F122" s="75" t="e">
        <f>IF(Selbstdeklaration!$C$119=G122,J122,0)</f>
        <v>#NUM!</v>
      </c>
      <c r="G122" s="66">
        <v>102500</v>
      </c>
      <c r="H122" s="83">
        <f t="shared" si="52"/>
        <v>1255.4351851851761</v>
      </c>
      <c r="I122" s="82">
        <f t="shared" si="53"/>
        <v>1.224814814814806E-2</v>
      </c>
      <c r="J122" s="83">
        <f t="shared" si="46"/>
        <v>46.233164983165807</v>
      </c>
      <c r="K122" s="75" t="e">
        <f>IF(Selbstdeklaration!$C$119=L122,O122,0)</f>
        <v>#NUM!</v>
      </c>
      <c r="L122" s="66">
        <v>102500</v>
      </c>
      <c r="M122" s="83">
        <f t="shared" si="54"/>
        <v>430.12037037037203</v>
      </c>
      <c r="N122" s="82">
        <f t="shared" si="55"/>
        <v>4.1962962962963125E-3</v>
      </c>
      <c r="O122" s="83">
        <f t="shared" si="47"/>
        <v>16.534511784511633</v>
      </c>
      <c r="P122" s="75" t="e">
        <f>IF(Selbstdeklaration!$C$119=Q122,T122,0)</f>
        <v>#NUM!</v>
      </c>
      <c r="Q122" s="66">
        <v>102500</v>
      </c>
      <c r="R122" s="83">
        <f t="shared" si="56"/>
        <v>842.77777777777499</v>
      </c>
      <c r="S122" s="82">
        <f t="shared" si="57"/>
        <v>8.222222222222195E-3</v>
      </c>
      <c r="T122" s="83">
        <f t="shared" si="48"/>
        <v>31.383838383838636</v>
      </c>
      <c r="U122" s="75" t="e">
        <f>IF(Selbstdeklaration!$C$119=V122,W122,0)</f>
        <v>#NUM!</v>
      </c>
      <c r="V122" s="66">
        <v>102500</v>
      </c>
      <c r="W122" s="83">
        <f t="shared" si="58"/>
        <v>91.849279835391158</v>
      </c>
      <c r="X122" s="82">
        <f t="shared" si="59"/>
        <v>8.9609053497942588E-4</v>
      </c>
      <c r="Y122" s="83">
        <f t="shared" si="49"/>
        <v>38.150720164608842</v>
      </c>
    </row>
    <row r="123" spans="1:25" x14ac:dyDescent="0.3">
      <c r="A123" s="75" t="e">
        <f>IF(Selbstdeklaration!$C$119=B123,E123,0)</f>
        <v>#NUM!</v>
      </c>
      <c r="B123" s="66">
        <v>103000</v>
      </c>
      <c r="C123" s="83">
        <f t="shared" si="50"/>
        <v>723.89925925925729</v>
      </c>
      <c r="D123" s="82">
        <f t="shared" si="51"/>
        <v>7.0281481481481289E-3</v>
      </c>
      <c r="E123" s="83">
        <f t="shared" si="45"/>
        <v>19.281885521885702</v>
      </c>
      <c r="F123" s="75" t="e">
        <f>IF(Selbstdeklaration!$C$119=G123,J123,0)</f>
        <v>#NUM!</v>
      </c>
      <c r="G123" s="66">
        <v>103000</v>
      </c>
      <c r="H123" s="83">
        <f t="shared" si="52"/>
        <v>1262.8562962962872</v>
      </c>
      <c r="I123" s="82">
        <f t="shared" si="53"/>
        <v>1.2260740740740652E-2</v>
      </c>
      <c r="J123" s="83">
        <f t="shared" si="46"/>
        <v>45.55851851851935</v>
      </c>
      <c r="K123" s="75" t="e">
        <f>IF(Selbstdeklaration!$C$119=L123,O123,0)</f>
        <v>#NUM!</v>
      </c>
      <c r="L123" s="66">
        <v>103000</v>
      </c>
      <c r="M123" s="83">
        <f t="shared" si="54"/>
        <v>432.75259259259428</v>
      </c>
      <c r="N123" s="82">
        <f t="shared" si="55"/>
        <v>4.2014814814814979E-3</v>
      </c>
      <c r="O123" s="83">
        <f t="shared" si="47"/>
        <v>16.295218855218703</v>
      </c>
      <c r="P123" s="75" t="e">
        <f>IF(Selbstdeklaration!$C$119=Q123,T123,0)</f>
        <v>#NUM!</v>
      </c>
      <c r="Q123" s="66">
        <v>103000</v>
      </c>
      <c r="R123" s="83">
        <f t="shared" si="56"/>
        <v>847.80444444444151</v>
      </c>
      <c r="S123" s="82">
        <f t="shared" si="57"/>
        <v>8.2311111111110832E-3</v>
      </c>
      <c r="T123" s="83">
        <f t="shared" si="48"/>
        <v>30.926868686868954</v>
      </c>
      <c r="U123" s="75" t="e">
        <f>IF(Selbstdeklaration!$C$119=V123,W123,0)</f>
        <v>#NUM!</v>
      </c>
      <c r="V123" s="66">
        <v>103000</v>
      </c>
      <c r="W123" s="83">
        <f t="shared" si="58"/>
        <v>92.403292181070171</v>
      </c>
      <c r="X123" s="82">
        <f t="shared" si="59"/>
        <v>8.9711934156378804E-4</v>
      </c>
      <c r="Y123" s="83">
        <f t="shared" si="49"/>
        <v>37.596707818929829</v>
      </c>
    </row>
    <row r="124" spans="1:25" x14ac:dyDescent="0.3">
      <c r="A124" s="75" t="e">
        <f>IF(Selbstdeklaration!$C$119=B124,E124,0)</f>
        <v>#NUM!</v>
      </c>
      <c r="B124" s="79">
        <v>103500</v>
      </c>
      <c r="C124" s="83">
        <f t="shared" si="50"/>
        <v>727.25999999999794</v>
      </c>
      <c r="D124" s="82">
        <f t="shared" si="51"/>
        <v>7.0266666666666472E-3</v>
      </c>
      <c r="E124" s="83">
        <f t="shared" si="45"/>
        <v>18.976363636363825</v>
      </c>
      <c r="F124" s="75" t="e">
        <f>IF(Selbstdeklaration!$C$119=G124,J124,0)</f>
        <v>#NUM!</v>
      </c>
      <c r="G124" s="79">
        <v>103500</v>
      </c>
      <c r="H124" s="83">
        <f t="shared" si="52"/>
        <v>1270.2899999999906</v>
      </c>
      <c r="I124" s="82">
        <f t="shared" si="53"/>
        <v>1.2273333333333244E-2</v>
      </c>
      <c r="J124" s="83">
        <f t="shared" si="46"/>
        <v>44.882727272728125</v>
      </c>
      <c r="K124" s="75" t="e">
        <f>IF(Selbstdeklaration!$C$119=L124,O124,0)</f>
        <v>#NUM!</v>
      </c>
      <c r="L124" s="79">
        <v>103500</v>
      </c>
      <c r="M124" s="83">
        <f t="shared" si="54"/>
        <v>435.39000000000169</v>
      </c>
      <c r="N124" s="82">
        <f t="shared" si="55"/>
        <v>4.2066666666666832E-3</v>
      </c>
      <c r="O124" s="83">
        <f t="shared" si="47"/>
        <v>16.055454545454392</v>
      </c>
      <c r="P124" s="75" t="e">
        <f>IF(Selbstdeklaration!$C$119=Q124,T124,0)</f>
        <v>#NUM!</v>
      </c>
      <c r="Q124" s="79">
        <v>103500</v>
      </c>
      <c r="R124" s="83">
        <f t="shared" si="56"/>
        <v>852.83999999999708</v>
      </c>
      <c r="S124" s="82">
        <f t="shared" si="57"/>
        <v>8.2399999999999713E-3</v>
      </c>
      <c r="T124" s="83">
        <f t="shared" si="48"/>
        <v>30.469090909091175</v>
      </c>
      <c r="U124" s="75" t="e">
        <f>IF(Selbstdeklaration!$C$119=V124,W124,0)</f>
        <v>#NUM!</v>
      </c>
      <c r="V124" s="79">
        <v>103500</v>
      </c>
      <c r="W124" s="83">
        <f t="shared" si="58"/>
        <v>92.958333333333542</v>
      </c>
      <c r="X124" s="82">
        <f t="shared" si="59"/>
        <v>8.9814814814815019E-4</v>
      </c>
      <c r="Y124" s="83">
        <f t="shared" si="49"/>
        <v>37.041666666666458</v>
      </c>
    </row>
    <row r="125" spans="1:25" x14ac:dyDescent="0.3">
      <c r="A125" s="75" t="e">
        <f>IF(Selbstdeklaration!$C$119=B125,E125,0)</f>
        <v>#NUM!</v>
      </c>
      <c r="B125" s="66">
        <v>104000</v>
      </c>
      <c r="C125" s="83">
        <f t="shared" si="50"/>
        <v>730.61925925925721</v>
      </c>
      <c r="D125" s="82">
        <f t="shared" si="51"/>
        <v>7.0251851851851656E-3</v>
      </c>
      <c r="E125" s="83">
        <f t="shared" si="45"/>
        <v>18.670976430976619</v>
      </c>
      <c r="F125" s="75" t="e">
        <f>IF(Selbstdeklaration!$C$119=G125,J125,0)</f>
        <v>#NUM!</v>
      </c>
      <c r="G125" s="66">
        <v>104000</v>
      </c>
      <c r="H125" s="83">
        <f t="shared" si="52"/>
        <v>1277.7362962962868</v>
      </c>
      <c r="I125" s="82">
        <f t="shared" si="53"/>
        <v>1.2285925925925836E-2</v>
      </c>
      <c r="J125" s="83">
        <f t="shared" si="46"/>
        <v>44.205791245792106</v>
      </c>
      <c r="K125" s="75" t="e">
        <f>IF(Selbstdeklaration!$C$119=L125,O125,0)</f>
        <v>#NUM!</v>
      </c>
      <c r="L125" s="66">
        <v>104000</v>
      </c>
      <c r="M125" s="83">
        <f t="shared" si="54"/>
        <v>438.03259259259431</v>
      </c>
      <c r="N125" s="82">
        <f t="shared" si="55"/>
        <v>4.2118518518518685E-3</v>
      </c>
      <c r="O125" s="83">
        <f t="shared" si="47"/>
        <v>15.815218855218699</v>
      </c>
      <c r="P125" s="75" t="e">
        <f>IF(Selbstdeklaration!$C$119=Q125,T125,0)</f>
        <v>#NUM!</v>
      </c>
      <c r="Q125" s="66">
        <v>104000</v>
      </c>
      <c r="R125" s="83">
        <f t="shared" si="56"/>
        <v>857.88444444444133</v>
      </c>
      <c r="S125" s="82">
        <f t="shared" si="57"/>
        <v>8.2488888888888594E-3</v>
      </c>
      <c r="T125" s="83">
        <f t="shared" si="48"/>
        <v>30.010505050505333</v>
      </c>
      <c r="U125" s="75" t="e">
        <f>IF(Selbstdeklaration!$C$119=V125,W125,0)</f>
        <v>#NUM!</v>
      </c>
      <c r="V125" s="66">
        <v>104000</v>
      </c>
      <c r="W125" s="83">
        <f t="shared" si="58"/>
        <v>93.514403292181285</v>
      </c>
      <c r="X125" s="82">
        <f t="shared" si="59"/>
        <v>8.9917695473251235E-4</v>
      </c>
      <c r="Y125" s="83">
        <f t="shared" si="49"/>
        <v>36.485596707818715</v>
      </c>
    </row>
    <row r="126" spans="1:25" x14ac:dyDescent="0.3">
      <c r="A126" s="75" t="e">
        <f>IF(Selbstdeklaration!$C$119=B126,E126,0)</f>
        <v>#NUM!</v>
      </c>
      <c r="B126" s="66">
        <v>104500</v>
      </c>
      <c r="C126" s="83">
        <f t="shared" si="50"/>
        <v>733.97703703703496</v>
      </c>
      <c r="D126" s="82">
        <f t="shared" si="51"/>
        <v>7.0237037037036839E-3</v>
      </c>
      <c r="E126" s="83">
        <f t="shared" si="45"/>
        <v>18.365723905724096</v>
      </c>
      <c r="F126" s="75" t="e">
        <f>IF(Selbstdeklaration!$C$119=G126,J126,0)</f>
        <v>#NUM!</v>
      </c>
      <c r="G126" s="66">
        <v>104500</v>
      </c>
      <c r="H126" s="83">
        <f t="shared" si="52"/>
        <v>1285.1951851851757</v>
      </c>
      <c r="I126" s="82">
        <f t="shared" si="53"/>
        <v>1.2298518518518427E-2</v>
      </c>
      <c r="J126" s="83">
        <f t="shared" si="46"/>
        <v>43.527710437711306</v>
      </c>
      <c r="K126" s="75" t="e">
        <f>IF(Selbstdeklaration!$C$119=L126,O126,0)</f>
        <v>#NUM!</v>
      </c>
      <c r="L126" s="66">
        <v>104500</v>
      </c>
      <c r="M126" s="83">
        <f t="shared" si="54"/>
        <v>440.68037037037215</v>
      </c>
      <c r="N126" s="82">
        <f t="shared" si="55"/>
        <v>4.2170370370370538E-3</v>
      </c>
      <c r="O126" s="83">
        <f t="shared" si="47"/>
        <v>15.574511784511623</v>
      </c>
      <c r="P126" s="75" t="e">
        <f>IF(Selbstdeklaration!$C$119=Q126,T126,0)</f>
        <v>#NUM!</v>
      </c>
      <c r="Q126" s="66">
        <v>104500</v>
      </c>
      <c r="R126" s="83">
        <f t="shared" si="56"/>
        <v>862.93777777777461</v>
      </c>
      <c r="S126" s="82">
        <f t="shared" si="57"/>
        <v>8.2577777777777476E-3</v>
      </c>
      <c r="T126" s="83">
        <f t="shared" si="48"/>
        <v>29.5511111111114</v>
      </c>
      <c r="U126" s="75" t="e">
        <f>IF(Selbstdeklaration!$C$119=V126,W126,0)</f>
        <v>#NUM!</v>
      </c>
      <c r="V126" s="66">
        <v>104500</v>
      </c>
      <c r="W126" s="83">
        <f t="shared" si="58"/>
        <v>94.071502057613387</v>
      </c>
      <c r="X126" s="82">
        <f t="shared" si="59"/>
        <v>9.0020576131687451E-4</v>
      </c>
      <c r="Y126" s="83">
        <f t="shared" si="49"/>
        <v>35.928497942386613</v>
      </c>
    </row>
    <row r="127" spans="1:25" x14ac:dyDescent="0.3">
      <c r="A127" s="75" t="e">
        <f>IF(Selbstdeklaration!$C$119=B127,E127,0)</f>
        <v>#NUM!</v>
      </c>
      <c r="B127" s="66">
        <v>105000</v>
      </c>
      <c r="C127" s="83">
        <f t="shared" si="50"/>
        <v>737.33333333333121</v>
      </c>
      <c r="D127" s="82">
        <f t="shared" si="51"/>
        <v>7.0222222222222023E-3</v>
      </c>
      <c r="E127" s="83">
        <f t="shared" si="45"/>
        <v>18.060606060606254</v>
      </c>
      <c r="F127" s="75" t="e">
        <f>IF(Selbstdeklaration!$C$119=G127,J127,0)</f>
        <v>#NUM!</v>
      </c>
      <c r="G127" s="66">
        <v>105000</v>
      </c>
      <c r="H127" s="83">
        <f t="shared" si="52"/>
        <v>1292.666666666657</v>
      </c>
      <c r="I127" s="82">
        <f t="shared" si="53"/>
        <v>1.2311111111111019E-2</v>
      </c>
      <c r="J127" s="83">
        <f t="shared" si="46"/>
        <v>42.848484848485732</v>
      </c>
      <c r="K127" s="75" t="e">
        <f>IF(Selbstdeklaration!$C$119=L127,O127,0)</f>
        <v>#NUM!</v>
      </c>
      <c r="L127" s="66">
        <v>105000</v>
      </c>
      <c r="M127" s="83">
        <f t="shared" si="54"/>
        <v>443.33333333333513</v>
      </c>
      <c r="N127" s="82">
        <f t="shared" si="55"/>
        <v>4.2222222222222392E-3</v>
      </c>
      <c r="O127" s="83">
        <f t="shared" si="47"/>
        <v>15.333333333333171</v>
      </c>
      <c r="P127" s="75" t="e">
        <f>IF(Selbstdeklaration!$C$119=Q127,T127,0)</f>
        <v>#NUM!</v>
      </c>
      <c r="Q127" s="66">
        <v>105000</v>
      </c>
      <c r="R127" s="83">
        <f t="shared" si="56"/>
        <v>867.9999999999967</v>
      </c>
      <c r="S127" s="82">
        <f t="shared" si="57"/>
        <v>8.2666666666666357E-3</v>
      </c>
      <c r="T127" s="83">
        <f t="shared" si="48"/>
        <v>29.090909090909392</v>
      </c>
      <c r="U127" s="75" t="e">
        <f>IF(Selbstdeklaration!$C$119=V127,W127,0)</f>
        <v>#NUM!</v>
      </c>
      <c r="V127" s="66">
        <v>105000</v>
      </c>
      <c r="W127" s="83">
        <f t="shared" si="58"/>
        <v>94.629629629629846</v>
      </c>
      <c r="X127" s="82">
        <f t="shared" si="59"/>
        <v>9.0123456790123667E-4</v>
      </c>
      <c r="Y127" s="83">
        <f t="shared" si="49"/>
        <v>35.370370370370154</v>
      </c>
    </row>
    <row r="128" spans="1:25" x14ac:dyDescent="0.3">
      <c r="A128" s="75" t="e">
        <f>IF(Selbstdeklaration!$C$119=B128,E128,0)</f>
        <v>#NUM!</v>
      </c>
      <c r="B128" s="66">
        <v>105500</v>
      </c>
      <c r="C128" s="83">
        <f t="shared" si="50"/>
        <v>740.68814814814607</v>
      </c>
      <c r="D128" s="82">
        <f t="shared" si="51"/>
        <v>7.0207407407407206E-3</v>
      </c>
      <c r="E128" s="83">
        <f t="shared" si="45"/>
        <v>17.755622895623084</v>
      </c>
      <c r="F128" s="75" t="e">
        <f>IF(Selbstdeklaration!$C$119=G128,J128,0)</f>
        <v>#NUM!</v>
      </c>
      <c r="G128" s="66">
        <v>105500</v>
      </c>
      <c r="H128" s="83">
        <f t="shared" si="52"/>
        <v>1300.150740740731</v>
      </c>
      <c r="I128" s="82">
        <f t="shared" si="53"/>
        <v>1.2323703703703611E-2</v>
      </c>
      <c r="J128" s="83">
        <f t="shared" si="46"/>
        <v>42.168114478115371</v>
      </c>
      <c r="K128" s="75" t="e">
        <f>IF(Selbstdeklaration!$C$119=L128,O128,0)</f>
        <v>#NUM!</v>
      </c>
      <c r="L128" s="66">
        <v>105500</v>
      </c>
      <c r="M128" s="83">
        <f t="shared" si="54"/>
        <v>445.99148148148328</v>
      </c>
      <c r="N128" s="82">
        <f t="shared" si="55"/>
        <v>4.2274074074074245E-3</v>
      </c>
      <c r="O128" s="83">
        <f t="shared" si="47"/>
        <v>15.091683501683338</v>
      </c>
      <c r="P128" s="75" t="e">
        <f>IF(Selbstdeklaration!$C$119=Q128,T128,0)</f>
        <v>#NUM!</v>
      </c>
      <c r="Q128" s="66">
        <v>105500</v>
      </c>
      <c r="R128" s="83">
        <f t="shared" si="56"/>
        <v>873.07111111110771</v>
      </c>
      <c r="S128" s="82">
        <f t="shared" si="57"/>
        <v>8.2755555555555239E-3</v>
      </c>
      <c r="T128" s="83">
        <f t="shared" si="48"/>
        <v>28.629898989899299</v>
      </c>
      <c r="U128" s="75" t="e">
        <f>IF(Selbstdeklaration!$C$119=V128,W128,0)</f>
        <v>#NUM!</v>
      </c>
      <c r="V128" s="66">
        <v>105500</v>
      </c>
      <c r="W128" s="83">
        <f t="shared" si="58"/>
        <v>95.188786008230679</v>
      </c>
      <c r="X128" s="82">
        <f t="shared" si="59"/>
        <v>9.0226337448559883E-4</v>
      </c>
      <c r="Y128" s="83">
        <f t="shared" si="49"/>
        <v>34.811213991769321</v>
      </c>
    </row>
    <row r="129" spans="1:25" x14ac:dyDescent="0.3">
      <c r="A129" s="75" t="e">
        <f>IF(Selbstdeklaration!$C$119=B129,E129,0)</f>
        <v>#NUM!</v>
      </c>
      <c r="B129" s="66">
        <v>106000</v>
      </c>
      <c r="C129" s="83">
        <f t="shared" si="50"/>
        <v>744.04148148147931</v>
      </c>
      <c r="D129" s="82">
        <f t="shared" si="51"/>
        <v>7.019259259259239E-3</v>
      </c>
      <c r="E129" s="83">
        <f t="shared" si="45"/>
        <v>17.45077441077461</v>
      </c>
      <c r="F129" s="75" t="e">
        <f>IF(Selbstdeklaration!$C$119=G129,J129,0)</f>
        <v>#NUM!</v>
      </c>
      <c r="G129" s="66">
        <v>106000</v>
      </c>
      <c r="H129" s="83">
        <f t="shared" si="52"/>
        <v>1307.6474074073976</v>
      </c>
      <c r="I129" s="82">
        <f t="shared" si="53"/>
        <v>1.2336296296296203E-2</v>
      </c>
      <c r="J129" s="83">
        <f t="shared" si="46"/>
        <v>41.486599326600214</v>
      </c>
      <c r="K129" s="75" t="e">
        <f>IF(Selbstdeklaration!$C$119=L129,O129,0)</f>
        <v>#NUM!</v>
      </c>
      <c r="L129" s="66">
        <v>106000</v>
      </c>
      <c r="M129" s="83">
        <f t="shared" si="54"/>
        <v>448.65481481481663</v>
      </c>
      <c r="N129" s="82">
        <f t="shared" si="55"/>
        <v>4.2325925925926098E-3</v>
      </c>
      <c r="O129" s="83">
        <f t="shared" si="47"/>
        <v>14.849562289562124</v>
      </c>
      <c r="P129" s="75" t="e">
        <f>IF(Selbstdeklaration!$C$119=Q129,T129,0)</f>
        <v>#NUM!</v>
      </c>
      <c r="Q129" s="66">
        <v>106000</v>
      </c>
      <c r="R129" s="83">
        <f t="shared" si="56"/>
        <v>878.15111111110764</v>
      </c>
      <c r="S129" s="82">
        <f t="shared" si="57"/>
        <v>8.284444444444412E-3</v>
      </c>
      <c r="T129" s="83">
        <f t="shared" si="48"/>
        <v>28.168080808081125</v>
      </c>
      <c r="U129" s="75" t="e">
        <f>IF(Selbstdeklaration!$C$119=V129,W129,0)</f>
        <v>#NUM!</v>
      </c>
      <c r="V129" s="66">
        <v>106000</v>
      </c>
      <c r="W129" s="83">
        <f t="shared" si="58"/>
        <v>95.748971193415869</v>
      </c>
      <c r="X129" s="82">
        <f t="shared" si="59"/>
        <v>9.0329218106996098E-4</v>
      </c>
      <c r="Y129" s="83">
        <f t="shared" si="49"/>
        <v>34.251028806584131</v>
      </c>
    </row>
    <row r="130" spans="1:25" x14ac:dyDescent="0.3">
      <c r="A130" s="75" t="e">
        <f>IF(Selbstdeklaration!$C$119=B130,E130,0)</f>
        <v>#NUM!</v>
      </c>
      <c r="B130" s="66">
        <v>106500</v>
      </c>
      <c r="C130" s="83">
        <f t="shared" si="50"/>
        <v>747.39333333333116</v>
      </c>
      <c r="D130" s="82">
        <f t="shared" si="51"/>
        <v>7.0177777777777573E-3</v>
      </c>
      <c r="E130" s="83">
        <f t="shared" si="45"/>
        <v>17.146060606060804</v>
      </c>
      <c r="F130" s="75" t="e">
        <f>IF(Selbstdeklaration!$C$119=G130,J130,0)</f>
        <v>#NUM!</v>
      </c>
      <c r="G130" s="66">
        <v>106500</v>
      </c>
      <c r="H130" s="83">
        <f t="shared" si="52"/>
        <v>1315.1566666666567</v>
      </c>
      <c r="I130" s="82">
        <f t="shared" si="53"/>
        <v>1.2348888888888795E-2</v>
      </c>
      <c r="J130" s="83">
        <f t="shared" si="46"/>
        <v>40.803939393940297</v>
      </c>
      <c r="K130" s="75" t="e">
        <f>IF(Selbstdeklaration!$C$119=L130,O130,0)</f>
        <v>#NUM!</v>
      </c>
      <c r="L130" s="66">
        <v>106500</v>
      </c>
      <c r="M130" s="83">
        <f t="shared" si="54"/>
        <v>451.3233333333352</v>
      </c>
      <c r="N130" s="82">
        <f t="shared" si="55"/>
        <v>4.2377777777777952E-3</v>
      </c>
      <c r="O130" s="83">
        <f t="shared" si="47"/>
        <v>14.606969696969527</v>
      </c>
      <c r="P130" s="75" t="e">
        <f>IF(Selbstdeklaration!$C$119=Q130,T130,0)</f>
        <v>#NUM!</v>
      </c>
      <c r="Q130" s="66">
        <v>106500</v>
      </c>
      <c r="R130" s="83">
        <f t="shared" si="56"/>
        <v>883.23999999999648</v>
      </c>
      <c r="S130" s="82">
        <f t="shared" si="57"/>
        <v>8.2933333333333002E-3</v>
      </c>
      <c r="T130" s="83">
        <f t="shared" si="48"/>
        <v>27.705454545454867</v>
      </c>
      <c r="U130" s="75" t="e">
        <f>IF(Selbstdeklaration!$C$119=V130,W130,0)</f>
        <v>#NUM!</v>
      </c>
      <c r="V130" s="66">
        <v>106500</v>
      </c>
      <c r="W130" s="83">
        <f t="shared" si="58"/>
        <v>96.310185185185418</v>
      </c>
      <c r="X130" s="82">
        <f t="shared" si="59"/>
        <v>9.0432098765432314E-4</v>
      </c>
      <c r="Y130" s="83">
        <f t="shared" si="49"/>
        <v>33.689814814814582</v>
      </c>
    </row>
    <row r="131" spans="1:25" x14ac:dyDescent="0.3">
      <c r="A131" s="75" t="e">
        <f>IF(Selbstdeklaration!$C$119=B131,E131,0)</f>
        <v>#NUM!</v>
      </c>
      <c r="B131" s="66">
        <v>107000</v>
      </c>
      <c r="C131" s="83">
        <f t="shared" si="50"/>
        <v>750.7437037037015</v>
      </c>
      <c r="D131" s="82">
        <f t="shared" si="51"/>
        <v>7.0162962962962757E-3</v>
      </c>
      <c r="E131" s="83">
        <f t="shared" si="45"/>
        <v>16.841481481481683</v>
      </c>
      <c r="F131" s="75" t="e">
        <f>IF(Selbstdeklaration!$C$119=G131,J131,0)</f>
        <v>#NUM!</v>
      </c>
      <c r="G131" s="66">
        <v>107000</v>
      </c>
      <c r="H131" s="83">
        <f t="shared" si="52"/>
        <v>1322.6785185185083</v>
      </c>
      <c r="I131" s="82">
        <f t="shared" si="53"/>
        <v>1.2361481481481387E-2</v>
      </c>
      <c r="J131" s="83">
        <f t="shared" si="46"/>
        <v>40.120134680135607</v>
      </c>
      <c r="K131" s="75" t="e">
        <f>IF(Selbstdeklaration!$C$119=L131,O131,0)</f>
        <v>#NUM!</v>
      </c>
      <c r="L131" s="66">
        <v>107000</v>
      </c>
      <c r="M131" s="83">
        <f t="shared" si="54"/>
        <v>453.99703703703892</v>
      </c>
      <c r="N131" s="82">
        <f t="shared" si="55"/>
        <v>4.2429629629629805E-3</v>
      </c>
      <c r="O131" s="83">
        <f t="shared" si="47"/>
        <v>14.363905723905553</v>
      </c>
      <c r="P131" s="75" t="e">
        <f>IF(Selbstdeklaration!$C$119=Q131,T131,0)</f>
        <v>#NUM!</v>
      </c>
      <c r="Q131" s="66">
        <v>107000</v>
      </c>
      <c r="R131" s="83">
        <f t="shared" si="56"/>
        <v>888.33777777777414</v>
      </c>
      <c r="S131" s="82">
        <f t="shared" si="57"/>
        <v>8.3022222222221883E-3</v>
      </c>
      <c r="T131" s="83">
        <f t="shared" si="48"/>
        <v>27.242020202020534</v>
      </c>
      <c r="U131" s="75" t="e">
        <f>IF(Selbstdeklaration!$C$119=V131,W131,0)</f>
        <v>#NUM!</v>
      </c>
      <c r="V131" s="66">
        <v>107000</v>
      </c>
      <c r="W131" s="83">
        <f t="shared" si="58"/>
        <v>96.872427983539325</v>
      </c>
      <c r="X131" s="82">
        <f t="shared" si="59"/>
        <v>9.053497942386853E-4</v>
      </c>
      <c r="Y131" s="83">
        <f t="shared" si="49"/>
        <v>33.127572016460675</v>
      </c>
    </row>
    <row r="132" spans="1:25" x14ac:dyDescent="0.3">
      <c r="A132" s="75" t="e">
        <f>IF(Selbstdeklaration!$C$119=B132,E132,0)</f>
        <v>#NUM!</v>
      </c>
      <c r="B132" s="79">
        <v>107500</v>
      </c>
      <c r="C132" s="83">
        <f t="shared" si="50"/>
        <v>754.09259259259034</v>
      </c>
      <c r="D132" s="82">
        <f t="shared" si="51"/>
        <v>7.0148148148147941E-3</v>
      </c>
      <c r="E132" s="83">
        <f t="shared" si="45"/>
        <v>16.537037037037241</v>
      </c>
      <c r="F132" s="75" t="e">
        <f>IF(Selbstdeklaration!$C$119=G132,J132,0)</f>
        <v>#NUM!</v>
      </c>
      <c r="G132" s="79">
        <v>107500</v>
      </c>
      <c r="H132" s="83">
        <f t="shared" si="52"/>
        <v>1330.2129629629526</v>
      </c>
      <c r="I132" s="82">
        <f t="shared" si="53"/>
        <v>1.2374074074073978E-2</v>
      </c>
      <c r="J132" s="83">
        <f t="shared" si="46"/>
        <v>39.435185185186128</v>
      </c>
      <c r="K132" s="75" t="e">
        <f>IF(Selbstdeklaration!$C$119=L132,O132,0)</f>
        <v>#NUM!</v>
      </c>
      <c r="L132" s="79">
        <v>107500</v>
      </c>
      <c r="M132" s="83">
        <f t="shared" si="54"/>
        <v>456.6759259259278</v>
      </c>
      <c r="N132" s="82">
        <f t="shared" si="55"/>
        <v>4.2481481481481658E-3</v>
      </c>
      <c r="O132" s="83">
        <f t="shared" si="47"/>
        <v>14.1203703703702</v>
      </c>
      <c r="P132" s="75" t="e">
        <f>IF(Selbstdeklaration!$C$119=Q132,T132,0)</f>
        <v>#NUM!</v>
      </c>
      <c r="Q132" s="79">
        <v>107500</v>
      </c>
      <c r="R132" s="83">
        <f t="shared" si="56"/>
        <v>893.44444444444071</v>
      </c>
      <c r="S132" s="82">
        <f t="shared" si="57"/>
        <v>8.3111111111110764E-3</v>
      </c>
      <c r="T132" s="83">
        <f t="shared" si="48"/>
        <v>26.777777777778116</v>
      </c>
      <c r="U132" s="75" t="e">
        <f>IF(Selbstdeklaration!$C$119=V132,W132,0)</f>
        <v>#NUM!</v>
      </c>
      <c r="V132" s="79">
        <v>107500</v>
      </c>
      <c r="W132" s="83">
        <f t="shared" si="58"/>
        <v>97.435699588477604</v>
      </c>
      <c r="X132" s="82">
        <f t="shared" si="59"/>
        <v>9.0637860082304746E-4</v>
      </c>
      <c r="Y132" s="83">
        <f t="shared" si="49"/>
        <v>32.564300411522396</v>
      </c>
    </row>
    <row r="133" spans="1:25" x14ac:dyDescent="0.3">
      <c r="A133" s="75" t="e">
        <f>IF(Selbstdeklaration!$C$119=B133,E133,0)</f>
        <v>#NUM!</v>
      </c>
      <c r="B133" s="66">
        <v>108000</v>
      </c>
      <c r="C133" s="83">
        <f t="shared" si="50"/>
        <v>757.43999999999778</v>
      </c>
      <c r="D133" s="82">
        <f t="shared" si="51"/>
        <v>7.0133333333333124E-3</v>
      </c>
      <c r="E133" s="83">
        <f t="shared" si="45"/>
        <v>16.232727272727473</v>
      </c>
      <c r="F133" s="75" t="e">
        <f>IF(Selbstdeklaration!$C$119=G133,J133,0)</f>
        <v>#NUM!</v>
      </c>
      <c r="G133" s="66">
        <v>108000</v>
      </c>
      <c r="H133" s="83">
        <f t="shared" si="52"/>
        <v>1337.7599999999895</v>
      </c>
      <c r="I133" s="82">
        <f t="shared" si="53"/>
        <v>1.238666666666657E-2</v>
      </c>
      <c r="J133" s="83">
        <f t="shared" si="46"/>
        <v>38.749090909091862</v>
      </c>
      <c r="K133" s="75" t="e">
        <f>IF(Selbstdeklaration!$C$119=L133,O133,0)</f>
        <v>#NUM!</v>
      </c>
      <c r="L133" s="66">
        <v>108000</v>
      </c>
      <c r="M133" s="83">
        <f t="shared" si="54"/>
        <v>459.36000000000195</v>
      </c>
      <c r="N133" s="82">
        <f t="shared" si="55"/>
        <v>4.2533333333333511E-3</v>
      </c>
      <c r="O133" s="83">
        <f t="shared" si="47"/>
        <v>13.876363636363459</v>
      </c>
      <c r="P133" s="75" t="e">
        <f>IF(Selbstdeklaration!$C$119=Q133,T133,0)</f>
        <v>#NUM!</v>
      </c>
      <c r="Q133" s="66">
        <v>108000</v>
      </c>
      <c r="R133" s="83">
        <f t="shared" si="56"/>
        <v>898.55999999999619</v>
      </c>
      <c r="S133" s="82">
        <f t="shared" si="57"/>
        <v>8.3199999999999646E-3</v>
      </c>
      <c r="T133" s="83">
        <f t="shared" si="48"/>
        <v>26.312727272727617</v>
      </c>
      <c r="U133" s="75" t="e">
        <f>IF(Selbstdeklaration!$C$119=V133,W133,0)</f>
        <v>#NUM!</v>
      </c>
      <c r="V133" s="66">
        <v>108000</v>
      </c>
      <c r="W133" s="83">
        <f t="shared" si="58"/>
        <v>98.000000000000242</v>
      </c>
      <c r="X133" s="82">
        <f t="shared" si="59"/>
        <v>9.0740740740740961E-4</v>
      </c>
      <c r="Y133" s="83">
        <f t="shared" si="49"/>
        <v>31.999999999999758</v>
      </c>
    </row>
    <row r="134" spans="1:25" x14ac:dyDescent="0.3">
      <c r="A134" s="75" t="e">
        <f>IF(Selbstdeklaration!$C$119=B134,E134,0)</f>
        <v>#NUM!</v>
      </c>
      <c r="B134" s="66">
        <v>108500</v>
      </c>
      <c r="C134" s="83">
        <f t="shared" si="50"/>
        <v>760.78592592592361</v>
      </c>
      <c r="D134" s="82">
        <f t="shared" si="51"/>
        <v>7.0118518518518308E-3</v>
      </c>
      <c r="E134" s="83">
        <f t="shared" si="45"/>
        <v>15.9285521885524</v>
      </c>
      <c r="F134" s="75" t="e">
        <f>IF(Selbstdeklaration!$C$119=G134,J134,0)</f>
        <v>#NUM!</v>
      </c>
      <c r="G134" s="66">
        <v>108500</v>
      </c>
      <c r="H134" s="83">
        <f t="shared" si="52"/>
        <v>1345.3196296296192</v>
      </c>
      <c r="I134" s="82">
        <f t="shared" si="53"/>
        <v>1.2399259259259162E-2</v>
      </c>
      <c r="J134" s="83">
        <f t="shared" si="46"/>
        <v>38.061851851852801</v>
      </c>
      <c r="K134" s="75" t="e">
        <f>IF(Selbstdeklaration!$C$119=L134,O134,0)</f>
        <v>#NUM!</v>
      </c>
      <c r="L134" s="66">
        <v>108500</v>
      </c>
      <c r="M134" s="83">
        <f t="shared" si="54"/>
        <v>462.04925925926119</v>
      </c>
      <c r="N134" s="82">
        <f t="shared" si="55"/>
        <v>4.2585185185185365E-3</v>
      </c>
      <c r="O134" s="83">
        <f t="shared" si="47"/>
        <v>13.631885521885346</v>
      </c>
      <c r="P134" s="75" t="e">
        <f>IF(Selbstdeklaration!$C$119=Q134,T134,0)</f>
        <v>#NUM!</v>
      </c>
      <c r="Q134" s="66">
        <v>108500</v>
      </c>
      <c r="R134" s="83">
        <f t="shared" si="56"/>
        <v>903.68444444444049</v>
      </c>
      <c r="S134" s="82">
        <f t="shared" si="57"/>
        <v>8.3288888888888527E-3</v>
      </c>
      <c r="T134" s="83">
        <f t="shared" si="48"/>
        <v>25.846868686869048</v>
      </c>
      <c r="U134" s="75" t="e">
        <f>IF(Selbstdeklaration!$C$119=V134,W134,0)</f>
        <v>#NUM!</v>
      </c>
      <c r="V134" s="66">
        <v>108500</v>
      </c>
      <c r="W134" s="83">
        <f t="shared" si="58"/>
        <v>98.565329218107237</v>
      </c>
      <c r="X134" s="82">
        <f t="shared" si="59"/>
        <v>9.0843621399177177E-4</v>
      </c>
      <c r="Y134" s="83">
        <f t="shared" si="49"/>
        <v>31.434670781892763</v>
      </c>
    </row>
    <row r="135" spans="1:25" x14ac:dyDescent="0.3">
      <c r="A135" s="75" t="e">
        <f>IF(Selbstdeklaration!$C$119=B135,E135,0)</f>
        <v>#NUM!</v>
      </c>
      <c r="B135" s="66">
        <v>109000</v>
      </c>
      <c r="C135" s="83">
        <f t="shared" si="50"/>
        <v>764.13037037036804</v>
      </c>
      <c r="D135" s="82">
        <f t="shared" si="51"/>
        <v>7.0103703703703491E-3</v>
      </c>
      <c r="E135" s="83">
        <f t="shared" ref="E135:E166" si="60">+($E$5-C135)/11</f>
        <v>15.624511784511997</v>
      </c>
      <c r="F135" s="75" t="e">
        <f>IF(Selbstdeklaration!$C$119=G135,J135,0)</f>
        <v>#NUM!</v>
      </c>
      <c r="G135" s="66">
        <v>109000</v>
      </c>
      <c r="H135" s="83">
        <f t="shared" si="52"/>
        <v>1352.8918518518412</v>
      </c>
      <c r="I135" s="82">
        <f t="shared" si="53"/>
        <v>1.2411851851851754E-2</v>
      </c>
      <c r="J135" s="83">
        <f t="shared" ref="J135:J166" si="61">+($J$5-H135)/11</f>
        <v>37.37346801346898</v>
      </c>
      <c r="K135" s="75" t="e">
        <f>IF(Selbstdeklaration!$C$119=L135,O135,0)</f>
        <v>#NUM!</v>
      </c>
      <c r="L135" s="66">
        <v>109000</v>
      </c>
      <c r="M135" s="83">
        <f t="shared" si="54"/>
        <v>464.74370370370565</v>
      </c>
      <c r="N135" s="82">
        <f t="shared" si="55"/>
        <v>4.2637037037037218E-3</v>
      </c>
      <c r="O135" s="83">
        <f t="shared" ref="O135:O166" si="62">+($O$5-M135)/11</f>
        <v>13.386936026935849</v>
      </c>
      <c r="P135" s="75" t="e">
        <f>IF(Selbstdeklaration!$C$119=Q135,T135,0)</f>
        <v>#NUM!</v>
      </c>
      <c r="Q135" s="66">
        <v>109000</v>
      </c>
      <c r="R135" s="83">
        <f t="shared" si="56"/>
        <v>908.8177777777737</v>
      </c>
      <c r="S135" s="82">
        <f t="shared" si="57"/>
        <v>8.3377777777777409E-3</v>
      </c>
      <c r="T135" s="83">
        <f t="shared" ref="T135:T166" si="63">+($T$5-R135)/11</f>
        <v>25.38020202020239</v>
      </c>
      <c r="U135" s="75" t="e">
        <f>IF(Selbstdeklaration!$C$119=V135,W135,0)</f>
        <v>#NUM!</v>
      </c>
      <c r="V135" s="66">
        <v>109000</v>
      </c>
      <c r="W135" s="83">
        <f t="shared" si="58"/>
        <v>99.131687242798591</v>
      </c>
      <c r="X135" s="82">
        <f t="shared" si="59"/>
        <v>9.0946502057613393E-4</v>
      </c>
      <c r="Y135" s="83">
        <f t="shared" ref="Y135:Y166" si="64">+($Y$5-W135)</f>
        <v>30.868312757201409</v>
      </c>
    </row>
    <row r="136" spans="1:25" x14ac:dyDescent="0.3">
      <c r="A136" s="75" t="e">
        <f>IF(Selbstdeklaration!$C$119=B136,E136,0)</f>
        <v>#NUM!</v>
      </c>
      <c r="B136" s="79">
        <v>109500</v>
      </c>
      <c r="C136" s="83">
        <f t="shared" ref="C136:C167" si="65">+B136*D136</f>
        <v>767.47333333333097</v>
      </c>
      <c r="D136" s="82">
        <f t="shared" ref="D136:D167" si="66">D135+($D$187-$D$7)/90000*500</f>
        <v>7.0088888888888675E-3</v>
      </c>
      <c r="E136" s="83">
        <f t="shared" si="60"/>
        <v>15.320606060606275</v>
      </c>
      <c r="F136" s="75" t="e">
        <f>IF(Selbstdeklaration!$C$119=G136,J136,0)</f>
        <v>#NUM!</v>
      </c>
      <c r="G136" s="79">
        <v>109500</v>
      </c>
      <c r="H136" s="83">
        <f t="shared" ref="H136:H167" si="67">+G136*I136</f>
        <v>1360.4766666666558</v>
      </c>
      <c r="I136" s="82">
        <f t="shared" ref="I136:I167" si="68">I135+($I$187-$I$7)/90000*500</f>
        <v>1.2424444444444346E-2</v>
      </c>
      <c r="J136" s="83">
        <f t="shared" si="61"/>
        <v>36.683939393940385</v>
      </c>
      <c r="K136" s="75" t="e">
        <f>IF(Selbstdeklaration!$C$119=L136,O136,0)</f>
        <v>#NUM!</v>
      </c>
      <c r="L136" s="79">
        <v>109500</v>
      </c>
      <c r="M136" s="83">
        <f t="shared" ref="M136:M167" si="69">+L136*N136</f>
        <v>467.44333333333532</v>
      </c>
      <c r="N136" s="82">
        <f t="shared" ref="N136:N167" si="70">N135+($N$187-$N$7)/90000*500</f>
        <v>4.2688888888889071E-3</v>
      </c>
      <c r="O136" s="83">
        <f t="shared" si="62"/>
        <v>13.141515151514971</v>
      </c>
      <c r="P136" s="75" t="e">
        <f>IF(Selbstdeklaration!$C$119=Q136,T136,0)</f>
        <v>#NUM!</v>
      </c>
      <c r="Q136" s="79">
        <v>109500</v>
      </c>
      <c r="R136" s="83">
        <f t="shared" ref="R136:R167" si="71">+Q136*S136</f>
        <v>913.95999999999583</v>
      </c>
      <c r="S136" s="82">
        <f t="shared" ref="S136:S167" si="72">S135+($S$187-$S$7)/90000*500</f>
        <v>8.346666666666629E-3</v>
      </c>
      <c r="T136" s="83">
        <f t="shared" si="63"/>
        <v>24.912727272727651</v>
      </c>
      <c r="U136" s="75" t="e">
        <f>IF(Selbstdeklaration!$C$119=V136,W136,0)</f>
        <v>#NUM!</v>
      </c>
      <c r="V136" s="79">
        <v>109500</v>
      </c>
      <c r="W136" s="83">
        <f t="shared" ref="W136:W167" si="73">+V136*X136</f>
        <v>99.699074074074318</v>
      </c>
      <c r="X136" s="82">
        <f t="shared" ref="X136:X167" si="74">X135+($X$187-$X$7)/90000*500</f>
        <v>9.1049382716049609E-4</v>
      </c>
      <c r="Y136" s="83">
        <f t="shared" si="64"/>
        <v>30.300925925925682</v>
      </c>
    </row>
    <row r="137" spans="1:25" x14ac:dyDescent="0.3">
      <c r="A137" s="75" t="e">
        <f>IF(Selbstdeklaration!$C$119=B137,E137,0)</f>
        <v>#NUM!</v>
      </c>
      <c r="B137" s="66">
        <v>110000</v>
      </c>
      <c r="C137" s="83">
        <f t="shared" si="65"/>
        <v>770.81481481481239</v>
      </c>
      <c r="D137" s="82">
        <f t="shared" si="66"/>
        <v>7.0074074074073858E-3</v>
      </c>
      <c r="E137" s="83">
        <f t="shared" si="60"/>
        <v>15.016835016835238</v>
      </c>
      <c r="F137" s="75" t="e">
        <f>IF(Selbstdeklaration!$C$119=G137,J137,0)</f>
        <v>#NUM!</v>
      </c>
      <c r="G137" s="66">
        <v>110000</v>
      </c>
      <c r="H137" s="83">
        <f t="shared" si="67"/>
        <v>1368.0740740740632</v>
      </c>
      <c r="I137" s="82">
        <f t="shared" si="68"/>
        <v>1.2437037037036937E-2</v>
      </c>
      <c r="J137" s="83">
        <f t="shared" si="61"/>
        <v>35.993265993266981</v>
      </c>
      <c r="K137" s="75" t="e">
        <f>IF(Selbstdeklaration!$C$119=L137,O137,0)</f>
        <v>#NUM!</v>
      </c>
      <c r="L137" s="66">
        <v>110000</v>
      </c>
      <c r="M137" s="83">
        <f t="shared" si="69"/>
        <v>470.14814814815014</v>
      </c>
      <c r="N137" s="82">
        <f t="shared" si="70"/>
        <v>4.2740740740740924E-3</v>
      </c>
      <c r="O137" s="83">
        <f t="shared" si="62"/>
        <v>12.895622895622715</v>
      </c>
      <c r="P137" s="75" t="e">
        <f>IF(Selbstdeklaration!$C$119=Q137,T137,0)</f>
        <v>#NUM!</v>
      </c>
      <c r="Q137" s="66">
        <v>110000</v>
      </c>
      <c r="R137" s="83">
        <f t="shared" si="71"/>
        <v>919.11111111110688</v>
      </c>
      <c r="S137" s="82">
        <f t="shared" si="72"/>
        <v>8.3555555555555171E-3</v>
      </c>
      <c r="T137" s="83">
        <f t="shared" si="63"/>
        <v>24.44444444444483</v>
      </c>
      <c r="U137" s="75" t="e">
        <f>IF(Selbstdeklaration!$C$119=V137,W137,0)</f>
        <v>#NUM!</v>
      </c>
      <c r="V137" s="66">
        <v>110000</v>
      </c>
      <c r="W137" s="83">
        <f t="shared" si="73"/>
        <v>100.2674897119344</v>
      </c>
      <c r="X137" s="82">
        <f t="shared" si="74"/>
        <v>9.1152263374485825E-4</v>
      </c>
      <c r="Y137" s="83">
        <f t="shared" si="64"/>
        <v>29.732510288065598</v>
      </c>
    </row>
    <row r="138" spans="1:25" x14ac:dyDescent="0.3">
      <c r="A138" s="75" t="e">
        <f>IF(Selbstdeklaration!$C$119=B138,E138,0)</f>
        <v>#NUM!</v>
      </c>
      <c r="B138" s="66">
        <v>110500</v>
      </c>
      <c r="C138" s="83">
        <f t="shared" si="65"/>
        <v>774.15481481481243</v>
      </c>
      <c r="D138" s="82">
        <f t="shared" si="66"/>
        <v>7.0059259259259042E-3</v>
      </c>
      <c r="E138" s="83">
        <f t="shared" si="60"/>
        <v>14.713198653198871</v>
      </c>
      <c r="F138" s="75" t="e">
        <f>IF(Selbstdeklaration!$C$119=G138,J138,0)</f>
        <v>#NUM!</v>
      </c>
      <c r="G138" s="66">
        <v>110500</v>
      </c>
      <c r="H138" s="83">
        <f t="shared" si="67"/>
        <v>1375.6840740740629</v>
      </c>
      <c r="I138" s="82">
        <f t="shared" si="68"/>
        <v>1.2449629629629529E-2</v>
      </c>
      <c r="J138" s="83">
        <f t="shared" si="61"/>
        <v>35.301447811448831</v>
      </c>
      <c r="K138" s="75" t="e">
        <f>IF(Selbstdeklaration!$C$119=L138,O138,0)</f>
        <v>#NUM!</v>
      </c>
      <c r="L138" s="66">
        <v>110500</v>
      </c>
      <c r="M138" s="83">
        <f t="shared" si="69"/>
        <v>472.85814814815018</v>
      </c>
      <c r="N138" s="82">
        <f t="shared" si="70"/>
        <v>4.2792592592592778E-3</v>
      </c>
      <c r="O138" s="83">
        <f t="shared" si="62"/>
        <v>12.649259259259075</v>
      </c>
      <c r="P138" s="75" t="e">
        <f>IF(Selbstdeklaration!$C$119=Q138,T138,0)</f>
        <v>#NUM!</v>
      </c>
      <c r="Q138" s="66">
        <v>110500</v>
      </c>
      <c r="R138" s="83">
        <f t="shared" si="71"/>
        <v>924.27111111110673</v>
      </c>
      <c r="S138" s="82">
        <f t="shared" si="72"/>
        <v>8.3644444444444053E-3</v>
      </c>
      <c r="T138" s="83">
        <f t="shared" si="63"/>
        <v>23.975353535353932</v>
      </c>
      <c r="U138" s="75" t="e">
        <f>IF(Selbstdeklaration!$C$119=V138,W138,0)</f>
        <v>#NUM!</v>
      </c>
      <c r="V138" s="66">
        <v>110500</v>
      </c>
      <c r="W138" s="83">
        <f t="shared" si="73"/>
        <v>100.83693415637886</v>
      </c>
      <c r="X138" s="82">
        <f t="shared" si="74"/>
        <v>9.125514403292204E-4</v>
      </c>
      <c r="Y138" s="83">
        <f t="shared" si="64"/>
        <v>29.163065843621141</v>
      </c>
    </row>
    <row r="139" spans="1:25" x14ac:dyDescent="0.3">
      <c r="A139" s="75" t="e">
        <f>IF(Selbstdeklaration!$C$119=B139,E139,0)</f>
        <v>#NUM!</v>
      </c>
      <c r="B139" s="66">
        <v>111000</v>
      </c>
      <c r="C139" s="83">
        <f t="shared" si="65"/>
        <v>777.49333333333095</v>
      </c>
      <c r="D139" s="82">
        <f t="shared" si="66"/>
        <v>7.0044444444444225E-3</v>
      </c>
      <c r="E139" s="83">
        <f t="shared" si="60"/>
        <v>14.409696969697187</v>
      </c>
      <c r="F139" s="75" t="e">
        <f>IF(Selbstdeklaration!$C$119=G139,J139,0)</f>
        <v>#NUM!</v>
      </c>
      <c r="G139" s="66">
        <v>111000</v>
      </c>
      <c r="H139" s="83">
        <f t="shared" si="67"/>
        <v>1383.3066666666555</v>
      </c>
      <c r="I139" s="82">
        <f t="shared" si="68"/>
        <v>1.2462222222222121E-2</v>
      </c>
      <c r="J139" s="83">
        <f t="shared" si="61"/>
        <v>34.608484848485865</v>
      </c>
      <c r="K139" s="75" t="e">
        <f>IF(Selbstdeklaration!$C$119=L139,O139,0)</f>
        <v>#NUM!</v>
      </c>
      <c r="L139" s="66">
        <v>111000</v>
      </c>
      <c r="M139" s="83">
        <f t="shared" si="69"/>
        <v>475.57333333333543</v>
      </c>
      <c r="N139" s="82">
        <f t="shared" si="70"/>
        <v>4.2844444444444631E-3</v>
      </c>
      <c r="O139" s="83">
        <f t="shared" si="62"/>
        <v>12.402424242424052</v>
      </c>
      <c r="P139" s="75" t="e">
        <f>IF(Selbstdeklaration!$C$119=Q139,T139,0)</f>
        <v>#NUM!</v>
      </c>
      <c r="Q139" s="66">
        <v>111000</v>
      </c>
      <c r="R139" s="83">
        <f t="shared" si="71"/>
        <v>929.43999999999562</v>
      </c>
      <c r="S139" s="82">
        <f t="shared" si="72"/>
        <v>8.3733333333332934E-3</v>
      </c>
      <c r="T139" s="83">
        <f t="shared" si="63"/>
        <v>23.505454545454942</v>
      </c>
      <c r="U139" s="75" t="e">
        <f>IF(Selbstdeklaration!$C$119=V139,W139,0)</f>
        <v>#NUM!</v>
      </c>
      <c r="V139" s="66">
        <v>111000</v>
      </c>
      <c r="W139" s="83">
        <f t="shared" si="73"/>
        <v>101.40740740740766</v>
      </c>
      <c r="X139" s="82">
        <f t="shared" si="74"/>
        <v>9.1358024691358256E-4</v>
      </c>
      <c r="Y139" s="83">
        <f t="shared" si="64"/>
        <v>28.592592592592339</v>
      </c>
    </row>
    <row r="140" spans="1:25" x14ac:dyDescent="0.3">
      <c r="A140" s="75" t="e">
        <f>IF(Selbstdeklaration!$C$119=B140,E140,0)</f>
        <v>#NUM!</v>
      </c>
      <c r="B140" s="66">
        <v>111500</v>
      </c>
      <c r="C140" s="83">
        <f t="shared" si="65"/>
        <v>780.83037037036786</v>
      </c>
      <c r="D140" s="82">
        <f t="shared" si="66"/>
        <v>7.0029629629629409E-3</v>
      </c>
      <c r="E140" s="83">
        <f t="shared" si="60"/>
        <v>14.106329966330195</v>
      </c>
      <c r="F140" s="75" t="e">
        <f>IF(Selbstdeklaration!$C$119=G140,J140,0)</f>
        <v>#NUM!</v>
      </c>
      <c r="G140" s="66">
        <v>111500</v>
      </c>
      <c r="H140" s="83">
        <f t="shared" si="67"/>
        <v>1390.9418518518405</v>
      </c>
      <c r="I140" s="82">
        <f t="shared" si="68"/>
        <v>1.2474814814814713E-2</v>
      </c>
      <c r="J140" s="83">
        <f t="shared" si="61"/>
        <v>33.914377104378133</v>
      </c>
      <c r="K140" s="75" t="e">
        <f>IF(Selbstdeklaration!$C$119=L140,O140,0)</f>
        <v>#NUM!</v>
      </c>
      <c r="L140" s="66">
        <v>111500</v>
      </c>
      <c r="M140" s="83">
        <f t="shared" si="69"/>
        <v>478.29370370370577</v>
      </c>
      <c r="N140" s="82">
        <f t="shared" si="70"/>
        <v>4.2896296296296484E-3</v>
      </c>
      <c r="O140" s="83">
        <f t="shared" si="62"/>
        <v>12.155117845117656</v>
      </c>
      <c r="P140" s="75" t="e">
        <f>IF(Selbstdeklaration!$C$119=Q140,T140,0)</f>
        <v>#NUM!</v>
      </c>
      <c r="Q140" s="66">
        <v>111500</v>
      </c>
      <c r="R140" s="83">
        <f t="shared" si="71"/>
        <v>934.6177777777732</v>
      </c>
      <c r="S140" s="82">
        <f t="shared" si="72"/>
        <v>8.3822222222221816E-3</v>
      </c>
      <c r="T140" s="83">
        <f t="shared" si="63"/>
        <v>23.034747474747892</v>
      </c>
      <c r="U140" s="75" t="e">
        <f>IF(Selbstdeklaration!$C$119=V140,W140,0)</f>
        <v>#NUM!</v>
      </c>
      <c r="V140" s="66">
        <v>111500</v>
      </c>
      <c r="W140" s="83">
        <f t="shared" si="73"/>
        <v>101.97890946502083</v>
      </c>
      <c r="X140" s="82">
        <f t="shared" si="74"/>
        <v>9.1460905349794472E-4</v>
      </c>
      <c r="Y140" s="83">
        <f t="shared" si="64"/>
        <v>28.021090534979166</v>
      </c>
    </row>
    <row r="141" spans="1:25" x14ac:dyDescent="0.3">
      <c r="A141" s="75" t="e">
        <f>IF(Selbstdeklaration!$C$119=B141,E141,0)</f>
        <v>#NUM!</v>
      </c>
      <c r="B141" s="66">
        <v>112000</v>
      </c>
      <c r="C141" s="83">
        <f t="shared" si="65"/>
        <v>784.16592592592349</v>
      </c>
      <c r="D141" s="82">
        <f t="shared" si="66"/>
        <v>7.0014814814814592E-3</v>
      </c>
      <c r="E141" s="83">
        <f t="shared" si="60"/>
        <v>13.803097643097864</v>
      </c>
      <c r="F141" s="75" t="e">
        <f>IF(Selbstdeklaration!$C$119=G141,J141,0)</f>
        <v>#NUM!</v>
      </c>
      <c r="G141" s="66">
        <v>112000</v>
      </c>
      <c r="H141" s="83">
        <f t="shared" si="67"/>
        <v>1398.5896296296182</v>
      </c>
      <c r="I141" s="82">
        <f t="shared" si="68"/>
        <v>1.2487407407407305E-2</v>
      </c>
      <c r="J141" s="83">
        <f t="shared" si="61"/>
        <v>33.219124579125612</v>
      </c>
      <c r="K141" s="75" t="e">
        <f>IF(Selbstdeklaration!$C$119=L141,O141,0)</f>
        <v>#NUM!</v>
      </c>
      <c r="L141" s="66">
        <v>112000</v>
      </c>
      <c r="M141" s="83">
        <f t="shared" si="69"/>
        <v>481.01925925926139</v>
      </c>
      <c r="N141" s="82">
        <f t="shared" si="70"/>
        <v>4.2948148148148338E-3</v>
      </c>
      <c r="O141" s="83">
        <f t="shared" si="62"/>
        <v>11.907340067339874</v>
      </c>
      <c r="P141" s="75" t="e">
        <f>IF(Selbstdeklaration!$C$119=Q141,T141,0)</f>
        <v>#NUM!</v>
      </c>
      <c r="Q141" s="66">
        <v>112000</v>
      </c>
      <c r="R141" s="83">
        <f t="shared" si="71"/>
        <v>939.80444444443981</v>
      </c>
      <c r="S141" s="82">
        <f t="shared" si="72"/>
        <v>8.3911111111110697E-3</v>
      </c>
      <c r="T141" s="83">
        <f t="shared" si="63"/>
        <v>22.563232323232743</v>
      </c>
      <c r="U141" s="75" t="e">
        <f>IF(Selbstdeklaration!$C$119=V141,W141,0)</f>
        <v>#NUM!</v>
      </c>
      <c r="V141" s="66">
        <v>112000</v>
      </c>
      <c r="W141" s="83">
        <f t="shared" si="73"/>
        <v>102.55144032921837</v>
      </c>
      <c r="X141" s="82">
        <f t="shared" si="74"/>
        <v>9.1563786008230688E-4</v>
      </c>
      <c r="Y141" s="83">
        <f t="shared" si="64"/>
        <v>27.448559670781634</v>
      </c>
    </row>
    <row r="142" spans="1:25" x14ac:dyDescent="0.3">
      <c r="A142" s="75" t="e">
        <f>IF(Selbstdeklaration!$C$119=B142,E142,0)</f>
        <v>#NUM!</v>
      </c>
      <c r="B142" s="66">
        <v>112500</v>
      </c>
      <c r="C142" s="83">
        <f t="shared" si="65"/>
        <v>787.4999999999975</v>
      </c>
      <c r="D142" s="82">
        <f t="shared" si="66"/>
        <v>6.9999999999999776E-3</v>
      </c>
      <c r="E142" s="83">
        <f t="shared" si="60"/>
        <v>13.500000000000227</v>
      </c>
      <c r="F142" s="75" t="e">
        <f>IF(Selbstdeklaration!$C$119=G142,J142,0)</f>
        <v>#NUM!</v>
      </c>
      <c r="G142" s="66">
        <v>112500</v>
      </c>
      <c r="H142" s="83">
        <f t="shared" si="67"/>
        <v>1406.2499999999884</v>
      </c>
      <c r="I142" s="82">
        <f t="shared" si="68"/>
        <v>1.2499999999999897E-2</v>
      </c>
      <c r="J142" s="83">
        <f t="shared" si="61"/>
        <v>32.522727272728325</v>
      </c>
      <c r="K142" s="75" t="e">
        <f>IF(Selbstdeklaration!$C$119=L142,O142,0)</f>
        <v>#NUM!</v>
      </c>
      <c r="L142" s="66">
        <v>112500</v>
      </c>
      <c r="M142" s="83">
        <f t="shared" si="69"/>
        <v>483.75000000000216</v>
      </c>
      <c r="N142" s="82">
        <f t="shared" si="70"/>
        <v>4.3000000000000191E-3</v>
      </c>
      <c r="O142" s="83">
        <f t="shared" si="62"/>
        <v>11.659090909090713</v>
      </c>
      <c r="P142" s="75" t="e">
        <f>IF(Selbstdeklaration!$C$119=Q142,T142,0)</f>
        <v>#NUM!</v>
      </c>
      <c r="Q142" s="66">
        <v>112500</v>
      </c>
      <c r="R142" s="83">
        <f t="shared" si="71"/>
        <v>944.99999999999523</v>
      </c>
      <c r="S142" s="82">
        <f t="shared" si="72"/>
        <v>8.3999999999999578E-3</v>
      </c>
      <c r="T142" s="83">
        <f t="shared" si="63"/>
        <v>22.090909090909523</v>
      </c>
      <c r="U142" s="75" t="e">
        <f>IF(Selbstdeklaration!$C$119=V142,W142,0)</f>
        <v>#NUM!</v>
      </c>
      <c r="V142" s="66">
        <v>112500</v>
      </c>
      <c r="W142" s="83">
        <f t="shared" si="73"/>
        <v>103.12500000000027</v>
      </c>
      <c r="X142" s="82">
        <f t="shared" si="74"/>
        <v>9.1666666666666903E-4</v>
      </c>
      <c r="Y142" s="83">
        <f t="shared" si="64"/>
        <v>26.87499999999973</v>
      </c>
    </row>
    <row r="143" spans="1:25" x14ac:dyDescent="0.3">
      <c r="A143" s="75" t="e">
        <f>IF(Selbstdeklaration!$C$119=B143,E143,0)</f>
        <v>#NUM!</v>
      </c>
      <c r="B143" s="66">
        <v>113000</v>
      </c>
      <c r="C143" s="83">
        <f t="shared" si="65"/>
        <v>790.83259259259</v>
      </c>
      <c r="D143" s="82">
        <f t="shared" si="66"/>
        <v>6.9985185185184959E-3</v>
      </c>
      <c r="E143" s="83">
        <f t="shared" si="60"/>
        <v>13.197037037037273</v>
      </c>
      <c r="F143" s="75" t="e">
        <f>IF(Selbstdeklaration!$C$119=G143,J143,0)</f>
        <v>#NUM!</v>
      </c>
      <c r="G143" s="66">
        <v>113000</v>
      </c>
      <c r="H143" s="83">
        <f t="shared" si="67"/>
        <v>1413.9229629629513</v>
      </c>
      <c r="I143" s="82">
        <f t="shared" si="68"/>
        <v>1.2512592592592488E-2</v>
      </c>
      <c r="J143" s="83">
        <f t="shared" si="61"/>
        <v>31.82518518518625</v>
      </c>
      <c r="K143" s="75" t="e">
        <f>IF(Selbstdeklaration!$C$119=L143,O143,0)</f>
        <v>#NUM!</v>
      </c>
      <c r="L143" s="66">
        <v>113000</v>
      </c>
      <c r="M143" s="83">
        <f t="shared" si="69"/>
        <v>486.48592592592809</v>
      </c>
      <c r="N143" s="82">
        <f t="shared" si="70"/>
        <v>4.3051851851852044E-3</v>
      </c>
      <c r="O143" s="83">
        <f t="shared" si="62"/>
        <v>11.410370370370174</v>
      </c>
      <c r="P143" s="75" t="e">
        <f>IF(Selbstdeklaration!$C$119=Q143,T143,0)</f>
        <v>#NUM!</v>
      </c>
      <c r="Q143" s="66">
        <v>113000</v>
      </c>
      <c r="R143" s="83">
        <f t="shared" si="71"/>
        <v>950.20444444443956</v>
      </c>
      <c r="S143" s="82">
        <f t="shared" si="72"/>
        <v>8.408888888888846E-3</v>
      </c>
      <c r="T143" s="83">
        <f t="shared" si="63"/>
        <v>21.617777777778223</v>
      </c>
      <c r="U143" s="75" t="e">
        <f>IF(Selbstdeklaration!$C$119=V143,W143,0)</f>
        <v>#NUM!</v>
      </c>
      <c r="V143" s="66">
        <v>113000</v>
      </c>
      <c r="W143" s="83">
        <f t="shared" si="73"/>
        <v>103.69958847736652</v>
      </c>
      <c r="X143" s="82">
        <f t="shared" si="74"/>
        <v>9.1769547325103119E-4</v>
      </c>
      <c r="Y143" s="83">
        <f t="shared" si="64"/>
        <v>26.300411522633482</v>
      </c>
    </row>
    <row r="144" spans="1:25" x14ac:dyDescent="0.3">
      <c r="A144" s="75" t="e">
        <f>IF(Selbstdeklaration!$C$119=B144,E144,0)</f>
        <v>#NUM!</v>
      </c>
      <c r="B144" s="79">
        <v>113500</v>
      </c>
      <c r="C144" s="83">
        <f t="shared" si="65"/>
        <v>794.16370370370112</v>
      </c>
      <c r="D144" s="82">
        <f t="shared" si="66"/>
        <v>6.9970370370370143E-3</v>
      </c>
      <c r="E144" s="83">
        <f t="shared" si="60"/>
        <v>12.894208754208989</v>
      </c>
      <c r="F144" s="75" t="e">
        <f>IF(Selbstdeklaration!$C$119=G144,J144,0)</f>
        <v>#NUM!</v>
      </c>
      <c r="G144" s="79">
        <v>113500</v>
      </c>
      <c r="H144" s="83">
        <f t="shared" si="67"/>
        <v>1421.6085185185066</v>
      </c>
      <c r="I144" s="82">
        <f t="shared" si="68"/>
        <v>1.252518518518508E-2</v>
      </c>
      <c r="J144" s="83">
        <f t="shared" si="61"/>
        <v>31.126498316499404</v>
      </c>
      <c r="K144" s="75" t="e">
        <f>IF(Selbstdeklaration!$C$119=L144,O144,0)</f>
        <v>#NUM!</v>
      </c>
      <c r="L144" s="79">
        <v>113500</v>
      </c>
      <c r="M144" s="83">
        <f t="shared" si="69"/>
        <v>489.22703703703922</v>
      </c>
      <c r="N144" s="82">
        <f t="shared" si="70"/>
        <v>4.3103703703703897E-3</v>
      </c>
      <c r="O144" s="83">
        <f t="shared" si="62"/>
        <v>11.161178451178252</v>
      </c>
      <c r="P144" s="75" t="e">
        <f>IF(Selbstdeklaration!$C$119=Q144,T144,0)</f>
        <v>#NUM!</v>
      </c>
      <c r="Q144" s="79">
        <v>113500</v>
      </c>
      <c r="R144" s="83">
        <f t="shared" si="71"/>
        <v>955.41777777777281</v>
      </c>
      <c r="S144" s="82">
        <f t="shared" si="72"/>
        <v>8.4177777777777341E-3</v>
      </c>
      <c r="T144" s="83">
        <f t="shared" si="63"/>
        <v>21.143838383838837</v>
      </c>
      <c r="U144" s="75" t="e">
        <f>IF(Selbstdeklaration!$C$119=V144,W144,0)</f>
        <v>#NUM!</v>
      </c>
      <c r="V144" s="79">
        <v>113500</v>
      </c>
      <c r="W144" s="83">
        <f t="shared" si="73"/>
        <v>104.27520576131714</v>
      </c>
      <c r="X144" s="82">
        <f t="shared" si="74"/>
        <v>9.1872427983539335E-4</v>
      </c>
      <c r="Y144" s="83">
        <f t="shared" si="64"/>
        <v>25.724794238682861</v>
      </c>
    </row>
    <row r="145" spans="1:25" x14ac:dyDescent="0.3">
      <c r="A145" s="75" t="e">
        <f>IF(Selbstdeklaration!$C$119=B145,E145,0)</f>
        <v>#NUM!</v>
      </c>
      <c r="B145" s="66">
        <v>114000</v>
      </c>
      <c r="C145" s="83">
        <f t="shared" si="65"/>
        <v>797.49333333333072</v>
      </c>
      <c r="D145" s="82">
        <f t="shared" si="66"/>
        <v>6.9955555555555327E-3</v>
      </c>
      <c r="E145" s="83">
        <f t="shared" si="60"/>
        <v>12.591515151515388</v>
      </c>
      <c r="F145" s="75" t="e">
        <f>IF(Selbstdeklaration!$C$119=G145,J145,0)</f>
        <v>#NUM!</v>
      </c>
      <c r="G145" s="66">
        <v>114000</v>
      </c>
      <c r="H145" s="83">
        <f t="shared" si="67"/>
        <v>1429.3066666666546</v>
      </c>
      <c r="I145" s="82">
        <f t="shared" si="68"/>
        <v>1.2537777777777672E-2</v>
      </c>
      <c r="J145" s="83">
        <f t="shared" si="61"/>
        <v>30.426666666667767</v>
      </c>
      <c r="K145" s="75" t="e">
        <f>IF(Selbstdeklaration!$C$119=L145,O145,0)</f>
        <v>#NUM!</v>
      </c>
      <c r="L145" s="66">
        <v>114000</v>
      </c>
      <c r="M145" s="83">
        <f t="shared" si="69"/>
        <v>491.97333333333557</v>
      </c>
      <c r="N145" s="82">
        <f t="shared" si="70"/>
        <v>4.3155555555555751E-3</v>
      </c>
      <c r="O145" s="83">
        <f t="shared" si="62"/>
        <v>10.911515151514948</v>
      </c>
      <c r="P145" s="75" t="e">
        <f>IF(Selbstdeklaration!$C$119=Q145,T145,0)</f>
        <v>#NUM!</v>
      </c>
      <c r="Q145" s="66">
        <v>114000</v>
      </c>
      <c r="R145" s="83">
        <f t="shared" si="71"/>
        <v>960.63999999999498</v>
      </c>
      <c r="S145" s="82">
        <f t="shared" si="72"/>
        <v>8.4266666666666223E-3</v>
      </c>
      <c r="T145" s="83">
        <f t="shared" si="63"/>
        <v>20.669090909091366</v>
      </c>
      <c r="U145" s="75" t="e">
        <f>IF(Selbstdeklaration!$C$119=V145,W145,0)</f>
        <v>#NUM!</v>
      </c>
      <c r="V145" s="66">
        <v>114000</v>
      </c>
      <c r="W145" s="83">
        <f t="shared" si="73"/>
        <v>104.85185185185213</v>
      </c>
      <c r="X145" s="82">
        <f t="shared" si="74"/>
        <v>9.1975308641975551E-4</v>
      </c>
      <c r="Y145" s="83">
        <f t="shared" si="64"/>
        <v>25.148148148147868</v>
      </c>
    </row>
    <row r="146" spans="1:25" x14ac:dyDescent="0.3">
      <c r="A146" s="75" t="e">
        <f>IF(Selbstdeklaration!$C$119=B146,E146,0)</f>
        <v>#NUM!</v>
      </c>
      <c r="B146" s="66">
        <v>114500</v>
      </c>
      <c r="C146" s="83">
        <f t="shared" si="65"/>
        <v>800.82148148147883</v>
      </c>
      <c r="D146" s="82">
        <f t="shared" si="66"/>
        <v>6.994074074074051E-3</v>
      </c>
      <c r="E146" s="83">
        <f t="shared" si="60"/>
        <v>12.28895622895647</v>
      </c>
      <c r="F146" s="75" t="e">
        <f>IF(Selbstdeklaration!$C$119=G146,J146,0)</f>
        <v>#NUM!</v>
      </c>
      <c r="G146" s="66">
        <v>114500</v>
      </c>
      <c r="H146" s="83">
        <f t="shared" si="67"/>
        <v>1437.0174074073952</v>
      </c>
      <c r="I146" s="82">
        <f t="shared" si="68"/>
        <v>1.2550370370370264E-2</v>
      </c>
      <c r="J146" s="83">
        <f t="shared" si="61"/>
        <v>29.725690235691342</v>
      </c>
      <c r="K146" s="75" t="e">
        <f>IF(Selbstdeklaration!$C$119=L146,O146,0)</f>
        <v>#NUM!</v>
      </c>
      <c r="L146" s="66">
        <v>114500</v>
      </c>
      <c r="M146" s="83">
        <f t="shared" si="69"/>
        <v>494.72481481481708</v>
      </c>
      <c r="N146" s="82">
        <f t="shared" si="70"/>
        <v>4.3207407407407604E-3</v>
      </c>
      <c r="O146" s="83">
        <f t="shared" si="62"/>
        <v>10.661380471380266</v>
      </c>
      <c r="P146" s="75" t="e">
        <f>IF(Selbstdeklaration!$C$119=Q146,T146,0)</f>
        <v>#NUM!</v>
      </c>
      <c r="Q146" s="66">
        <v>114500</v>
      </c>
      <c r="R146" s="83">
        <f t="shared" si="71"/>
        <v>965.87111111110596</v>
      </c>
      <c r="S146" s="82">
        <f t="shared" si="72"/>
        <v>8.4355555555555104E-3</v>
      </c>
      <c r="T146" s="83">
        <f t="shared" si="63"/>
        <v>20.193535353535822</v>
      </c>
      <c r="U146" s="75" t="e">
        <f>IF(Selbstdeklaration!$C$119=V146,W146,0)</f>
        <v>#NUM!</v>
      </c>
      <c r="V146" s="66">
        <v>114500</v>
      </c>
      <c r="W146" s="83">
        <f t="shared" si="73"/>
        <v>105.42952674897147</v>
      </c>
      <c r="X146" s="82">
        <f t="shared" si="74"/>
        <v>9.2078189300411767E-4</v>
      </c>
      <c r="Y146" s="83">
        <f t="shared" si="64"/>
        <v>24.570473251028531</v>
      </c>
    </row>
    <row r="147" spans="1:25" x14ac:dyDescent="0.3">
      <c r="A147" s="75" t="e">
        <f>IF(Selbstdeklaration!$C$119=B147,E147,0)</f>
        <v>#NUM!</v>
      </c>
      <c r="B147" s="66">
        <v>115000</v>
      </c>
      <c r="C147" s="83">
        <f t="shared" si="65"/>
        <v>804.14814814814542</v>
      </c>
      <c r="D147" s="82">
        <f t="shared" si="66"/>
        <v>6.9925925925925694E-3</v>
      </c>
      <c r="E147" s="83">
        <f t="shared" si="60"/>
        <v>11.986531986532235</v>
      </c>
      <c r="F147" s="75" t="e">
        <f>IF(Selbstdeklaration!$C$119=G147,J147,0)</f>
        <v>#NUM!</v>
      </c>
      <c r="G147" s="66">
        <v>115000</v>
      </c>
      <c r="H147" s="83">
        <f t="shared" si="67"/>
        <v>1444.7407407407284</v>
      </c>
      <c r="I147" s="82">
        <f t="shared" si="68"/>
        <v>1.2562962962962856E-2</v>
      </c>
      <c r="J147" s="83">
        <f t="shared" si="61"/>
        <v>29.023569023570147</v>
      </c>
      <c r="K147" s="75" t="e">
        <f>IF(Selbstdeklaration!$C$119=L147,O147,0)</f>
        <v>#NUM!</v>
      </c>
      <c r="L147" s="66">
        <v>115000</v>
      </c>
      <c r="M147" s="83">
        <f t="shared" si="69"/>
        <v>497.48148148148374</v>
      </c>
      <c r="N147" s="82">
        <f t="shared" si="70"/>
        <v>4.3259259259259457E-3</v>
      </c>
      <c r="O147" s="83">
        <f t="shared" si="62"/>
        <v>10.410774410774206</v>
      </c>
      <c r="P147" s="75" t="e">
        <f>IF(Selbstdeklaration!$C$119=Q147,T147,0)</f>
        <v>#NUM!</v>
      </c>
      <c r="Q147" s="66">
        <v>115000</v>
      </c>
      <c r="R147" s="83">
        <f t="shared" si="71"/>
        <v>971.11111111110586</v>
      </c>
      <c r="S147" s="82">
        <f t="shared" si="72"/>
        <v>8.4444444444443986E-3</v>
      </c>
      <c r="T147" s="83">
        <f t="shared" si="63"/>
        <v>19.717171717172196</v>
      </c>
      <c r="U147" s="75" t="e">
        <f>IF(Selbstdeklaration!$C$119=V147,W147,0)</f>
        <v>#NUM!</v>
      </c>
      <c r="V147" s="66">
        <v>115000</v>
      </c>
      <c r="W147" s="83">
        <f t="shared" si="73"/>
        <v>106.00823045267518</v>
      </c>
      <c r="X147" s="82">
        <f t="shared" si="74"/>
        <v>9.2181069958847982E-4</v>
      </c>
      <c r="Y147" s="83">
        <f t="shared" si="64"/>
        <v>23.991769547324822</v>
      </c>
    </row>
    <row r="148" spans="1:25" x14ac:dyDescent="0.3">
      <c r="A148" s="75" t="e">
        <f>IF(Selbstdeklaration!$C$119=B148,E148,0)</f>
        <v>#NUM!</v>
      </c>
      <c r="B148" s="79">
        <v>115500</v>
      </c>
      <c r="C148" s="83">
        <f t="shared" si="65"/>
        <v>807.47333333333063</v>
      </c>
      <c r="D148" s="82">
        <f t="shared" si="66"/>
        <v>6.9911111111110877E-3</v>
      </c>
      <c r="E148" s="83">
        <f t="shared" si="60"/>
        <v>11.684242424242671</v>
      </c>
      <c r="F148" s="75" t="e">
        <f>IF(Selbstdeklaration!$C$119=G148,J148,0)</f>
        <v>#NUM!</v>
      </c>
      <c r="G148" s="79">
        <v>115500</v>
      </c>
      <c r="H148" s="83">
        <f t="shared" si="67"/>
        <v>1452.4766666666542</v>
      </c>
      <c r="I148" s="82">
        <f t="shared" si="68"/>
        <v>1.2575555555555448E-2</v>
      </c>
      <c r="J148" s="83">
        <f t="shared" si="61"/>
        <v>28.320303030304164</v>
      </c>
      <c r="K148" s="75" t="e">
        <f>IF(Selbstdeklaration!$C$119=L148,O148,0)</f>
        <v>#NUM!</v>
      </c>
      <c r="L148" s="79">
        <v>115500</v>
      </c>
      <c r="M148" s="83">
        <f t="shared" si="69"/>
        <v>500.24333333333561</v>
      </c>
      <c r="N148" s="82">
        <f t="shared" si="70"/>
        <v>4.331111111111131E-3</v>
      </c>
      <c r="O148" s="83">
        <f t="shared" si="62"/>
        <v>10.159696969696762</v>
      </c>
      <c r="P148" s="75" t="e">
        <f>IF(Selbstdeklaration!$C$119=Q148,T148,0)</f>
        <v>#NUM!</v>
      </c>
      <c r="Q148" s="79">
        <v>115500</v>
      </c>
      <c r="R148" s="83">
        <f t="shared" si="71"/>
        <v>976.35999999999456</v>
      </c>
      <c r="S148" s="82">
        <f t="shared" si="72"/>
        <v>8.4533333333332867E-3</v>
      </c>
      <c r="T148" s="83">
        <f t="shared" si="63"/>
        <v>19.240000000000496</v>
      </c>
      <c r="U148" s="75" t="e">
        <f>IF(Selbstdeklaration!$C$119=V148,W148,0)</f>
        <v>#NUM!</v>
      </c>
      <c r="V148" s="79">
        <v>115500</v>
      </c>
      <c r="W148" s="83">
        <f t="shared" si="73"/>
        <v>106.58796296296325</v>
      </c>
      <c r="X148" s="82">
        <f t="shared" si="74"/>
        <v>9.2283950617284198E-4</v>
      </c>
      <c r="Y148" s="83">
        <f t="shared" si="64"/>
        <v>23.412037037036754</v>
      </c>
    </row>
    <row r="149" spans="1:25" x14ac:dyDescent="0.3">
      <c r="A149" s="75" t="e">
        <f>IF(Selbstdeklaration!$C$119=B149,E149,0)</f>
        <v>#NUM!</v>
      </c>
      <c r="B149" s="66">
        <v>116000</v>
      </c>
      <c r="C149" s="83">
        <f t="shared" si="65"/>
        <v>810.79703703703433</v>
      </c>
      <c r="D149" s="82">
        <f t="shared" si="66"/>
        <v>6.9896296296296061E-3</v>
      </c>
      <c r="E149" s="83">
        <f t="shared" si="60"/>
        <v>11.382087542087788</v>
      </c>
      <c r="F149" s="75" t="e">
        <f>IF(Selbstdeklaration!$C$119=G149,J149,0)</f>
        <v>#NUM!</v>
      </c>
      <c r="G149" s="66">
        <v>116000</v>
      </c>
      <c r="H149" s="83">
        <f t="shared" si="67"/>
        <v>1460.2251851851727</v>
      </c>
      <c r="I149" s="82">
        <f t="shared" si="68"/>
        <v>1.2588148148148039E-2</v>
      </c>
      <c r="J149" s="83">
        <f t="shared" si="61"/>
        <v>27.615892255893392</v>
      </c>
      <c r="K149" s="75" t="e">
        <f>IF(Selbstdeklaration!$C$119=L149,O149,0)</f>
        <v>#NUM!</v>
      </c>
      <c r="L149" s="66">
        <v>116000</v>
      </c>
      <c r="M149" s="83">
        <f t="shared" si="69"/>
        <v>503.0103703703727</v>
      </c>
      <c r="N149" s="82">
        <f t="shared" si="70"/>
        <v>4.3362962962963164E-3</v>
      </c>
      <c r="O149" s="83">
        <f t="shared" si="62"/>
        <v>9.9081481481479372</v>
      </c>
      <c r="P149" s="75" t="e">
        <f>IF(Selbstdeklaration!$C$119=Q149,T149,0)</f>
        <v>#NUM!</v>
      </c>
      <c r="Q149" s="66">
        <v>116000</v>
      </c>
      <c r="R149" s="83">
        <f t="shared" si="71"/>
        <v>981.61777777777229</v>
      </c>
      <c r="S149" s="82">
        <f t="shared" si="72"/>
        <v>8.4622222222221748E-3</v>
      </c>
      <c r="T149" s="83">
        <f t="shared" si="63"/>
        <v>18.7620202020207</v>
      </c>
      <c r="U149" s="75" t="e">
        <f>IF(Selbstdeklaration!$C$119=V149,W149,0)</f>
        <v>#NUM!</v>
      </c>
      <c r="V149" s="66">
        <v>116000</v>
      </c>
      <c r="W149" s="83">
        <f t="shared" si="73"/>
        <v>107.16872427983569</v>
      </c>
      <c r="X149" s="82">
        <f t="shared" si="74"/>
        <v>9.2386831275720414E-4</v>
      </c>
      <c r="Y149" s="83">
        <f t="shared" si="64"/>
        <v>22.831275720164314</v>
      </c>
    </row>
    <row r="150" spans="1:25" x14ac:dyDescent="0.3">
      <c r="A150" s="75" t="e">
        <f>IF(Selbstdeklaration!$C$119=B150,E150,0)</f>
        <v>#NUM!</v>
      </c>
      <c r="B150" s="66">
        <v>116500</v>
      </c>
      <c r="C150" s="83">
        <f t="shared" si="65"/>
        <v>814.11925925925652</v>
      </c>
      <c r="D150" s="82">
        <f t="shared" si="66"/>
        <v>6.9881481481481244E-3</v>
      </c>
      <c r="E150" s="83">
        <f t="shared" si="60"/>
        <v>11.080067340067588</v>
      </c>
      <c r="F150" s="75" t="e">
        <f>IF(Selbstdeklaration!$C$119=G150,J150,0)</f>
        <v>#NUM!</v>
      </c>
      <c r="G150" s="66">
        <v>116500</v>
      </c>
      <c r="H150" s="83">
        <f t="shared" si="67"/>
        <v>1467.9862962962836</v>
      </c>
      <c r="I150" s="82">
        <f t="shared" si="68"/>
        <v>1.2600740740740631E-2</v>
      </c>
      <c r="J150" s="83">
        <f t="shared" si="61"/>
        <v>26.910336700337851</v>
      </c>
      <c r="K150" s="75" t="e">
        <f>IF(Selbstdeklaration!$C$119=L150,O150,0)</f>
        <v>#NUM!</v>
      </c>
      <c r="L150" s="66">
        <v>116500</v>
      </c>
      <c r="M150" s="83">
        <f t="shared" si="69"/>
        <v>505.78259259259494</v>
      </c>
      <c r="N150" s="82">
        <f t="shared" si="70"/>
        <v>4.3414814814815017E-3</v>
      </c>
      <c r="O150" s="83">
        <f t="shared" si="62"/>
        <v>9.6561279461277323</v>
      </c>
      <c r="P150" s="75" t="e">
        <f>IF(Selbstdeklaration!$C$119=Q150,T150,0)</f>
        <v>#NUM!</v>
      </c>
      <c r="Q150" s="66">
        <v>116500</v>
      </c>
      <c r="R150" s="83">
        <f t="shared" si="71"/>
        <v>986.88444444443883</v>
      </c>
      <c r="S150" s="82">
        <f t="shared" si="72"/>
        <v>8.471111111111063E-3</v>
      </c>
      <c r="T150" s="83">
        <f t="shared" si="63"/>
        <v>18.283232323232834</v>
      </c>
      <c r="U150" s="75" t="e">
        <f>IF(Selbstdeklaration!$C$119=V150,W150,0)</f>
        <v>#NUM!</v>
      </c>
      <c r="V150" s="66">
        <v>116500</v>
      </c>
      <c r="W150" s="83">
        <f t="shared" si="73"/>
        <v>107.75051440329247</v>
      </c>
      <c r="X150" s="82">
        <f t="shared" si="74"/>
        <v>9.248971193415663E-4</v>
      </c>
      <c r="Y150" s="83">
        <f t="shared" si="64"/>
        <v>22.24948559670753</v>
      </c>
    </row>
    <row r="151" spans="1:25" x14ac:dyDescent="0.3">
      <c r="A151" s="75" t="e">
        <f>IF(Selbstdeklaration!$C$119=B151,E151,0)</f>
        <v>#NUM!</v>
      </c>
      <c r="B151" s="66">
        <v>117000</v>
      </c>
      <c r="C151" s="83">
        <f t="shared" si="65"/>
        <v>817.43999999999721</v>
      </c>
      <c r="D151" s="82">
        <f t="shared" si="66"/>
        <v>6.9866666666666428E-3</v>
      </c>
      <c r="E151" s="83">
        <f t="shared" si="60"/>
        <v>10.778181818182071</v>
      </c>
      <c r="F151" s="75" t="e">
        <f>IF(Selbstdeklaration!$C$119=G151,J151,0)</f>
        <v>#NUM!</v>
      </c>
      <c r="G151" s="66">
        <v>117000</v>
      </c>
      <c r="H151" s="83">
        <f t="shared" si="67"/>
        <v>1475.759999999987</v>
      </c>
      <c r="I151" s="82">
        <f t="shared" si="68"/>
        <v>1.2613333333333223E-2</v>
      </c>
      <c r="J151" s="83">
        <f t="shared" si="61"/>
        <v>26.203636363637543</v>
      </c>
      <c r="K151" s="75" t="e">
        <f>IF(Selbstdeklaration!$C$119=L151,O151,0)</f>
        <v>#NUM!</v>
      </c>
      <c r="L151" s="66">
        <v>117000</v>
      </c>
      <c r="M151" s="83">
        <f t="shared" si="69"/>
        <v>508.56000000000239</v>
      </c>
      <c r="N151" s="82">
        <f t="shared" si="70"/>
        <v>4.346666666666687E-3</v>
      </c>
      <c r="O151" s="83">
        <f t="shared" si="62"/>
        <v>9.4036363636361457</v>
      </c>
      <c r="P151" s="75" t="e">
        <f>IF(Selbstdeklaration!$C$119=Q151,T151,0)</f>
        <v>#NUM!</v>
      </c>
      <c r="Q151" s="66">
        <v>117000</v>
      </c>
      <c r="R151" s="83">
        <f t="shared" si="71"/>
        <v>992.15999999999428</v>
      </c>
      <c r="S151" s="82">
        <f t="shared" si="72"/>
        <v>8.4799999999999511E-3</v>
      </c>
      <c r="T151" s="83">
        <f t="shared" si="63"/>
        <v>17.803636363636883</v>
      </c>
      <c r="U151" s="75" t="e">
        <f>IF(Selbstdeklaration!$C$119=V151,W151,0)</f>
        <v>#NUM!</v>
      </c>
      <c r="V151" s="66">
        <v>117000</v>
      </c>
      <c r="W151" s="83">
        <f t="shared" si="73"/>
        <v>108.33333333333363</v>
      </c>
      <c r="X151" s="82">
        <f t="shared" si="74"/>
        <v>9.2592592592592845E-4</v>
      </c>
      <c r="Y151" s="83">
        <f t="shared" si="64"/>
        <v>21.666666666666373</v>
      </c>
    </row>
    <row r="152" spans="1:25" x14ac:dyDescent="0.3">
      <c r="A152" s="75" t="e">
        <f>IF(Selbstdeklaration!$C$119=B152,E152,0)</f>
        <v>#NUM!</v>
      </c>
      <c r="B152" s="66">
        <v>117500</v>
      </c>
      <c r="C152" s="83">
        <f t="shared" si="65"/>
        <v>820.7592592592564</v>
      </c>
      <c r="D152" s="82">
        <f t="shared" si="66"/>
        <v>6.9851851851851611E-3</v>
      </c>
      <c r="E152" s="83">
        <f t="shared" si="60"/>
        <v>10.476430976431237</v>
      </c>
      <c r="F152" s="75" t="e">
        <f>IF(Selbstdeklaration!$C$119=G152,J152,0)</f>
        <v>#NUM!</v>
      </c>
      <c r="G152" s="66">
        <v>117500</v>
      </c>
      <c r="H152" s="83">
        <f t="shared" si="67"/>
        <v>1483.5462962962833</v>
      </c>
      <c r="I152" s="82">
        <f t="shared" si="68"/>
        <v>1.2625925925925815E-2</v>
      </c>
      <c r="J152" s="83">
        <f t="shared" si="61"/>
        <v>25.495791245792422</v>
      </c>
      <c r="K152" s="75" t="e">
        <f>IF(Selbstdeklaration!$C$119=L152,O152,0)</f>
        <v>#NUM!</v>
      </c>
      <c r="L152" s="66">
        <v>117500</v>
      </c>
      <c r="M152" s="83">
        <f t="shared" si="69"/>
        <v>511.342592592595</v>
      </c>
      <c r="N152" s="82">
        <f t="shared" si="70"/>
        <v>4.3518518518518724E-3</v>
      </c>
      <c r="O152" s="83">
        <f t="shared" si="62"/>
        <v>9.1506734006731829</v>
      </c>
      <c r="P152" s="75" t="e">
        <f>IF(Selbstdeklaration!$C$119=Q152,T152,0)</f>
        <v>#NUM!</v>
      </c>
      <c r="Q152" s="66">
        <v>117500</v>
      </c>
      <c r="R152" s="83">
        <f t="shared" si="71"/>
        <v>997.44444444443866</v>
      </c>
      <c r="S152" s="82">
        <f t="shared" si="72"/>
        <v>8.4888888888888393E-3</v>
      </c>
      <c r="T152" s="83">
        <f t="shared" si="63"/>
        <v>17.323232323232848</v>
      </c>
      <c r="U152" s="75" t="e">
        <f>IF(Selbstdeklaration!$C$119=V152,W152,0)</f>
        <v>#NUM!</v>
      </c>
      <c r="V152" s="66">
        <v>117500</v>
      </c>
      <c r="W152" s="83">
        <f t="shared" si="73"/>
        <v>108.91718106995914</v>
      </c>
      <c r="X152" s="82">
        <f t="shared" si="74"/>
        <v>9.2695473251029061E-4</v>
      </c>
      <c r="Y152" s="83">
        <f t="shared" si="64"/>
        <v>21.082818930040858</v>
      </c>
    </row>
    <row r="153" spans="1:25" x14ac:dyDescent="0.3">
      <c r="A153" s="75" t="e">
        <f>IF(Selbstdeklaration!$C$119=B153,E153,0)</f>
        <v>#NUM!</v>
      </c>
      <c r="B153" s="66">
        <v>118000</v>
      </c>
      <c r="C153" s="83">
        <f t="shared" si="65"/>
        <v>824.07703703703419</v>
      </c>
      <c r="D153" s="82">
        <f t="shared" si="66"/>
        <v>6.9837037037036795E-3</v>
      </c>
      <c r="E153" s="83">
        <f t="shared" si="60"/>
        <v>10.174814814815074</v>
      </c>
      <c r="F153" s="75" t="e">
        <f>IF(Selbstdeklaration!$C$119=G153,J153,0)</f>
        <v>#NUM!</v>
      </c>
      <c r="G153" s="66">
        <v>118000</v>
      </c>
      <c r="H153" s="83">
        <f t="shared" si="67"/>
        <v>1491.3451851851719</v>
      </c>
      <c r="I153" s="82">
        <f t="shared" si="68"/>
        <v>1.2638518518518407E-2</v>
      </c>
      <c r="J153" s="83">
        <f t="shared" si="61"/>
        <v>24.786801346802555</v>
      </c>
      <c r="K153" s="75" t="e">
        <f>IF(Selbstdeklaration!$C$119=L153,O153,0)</f>
        <v>#NUM!</v>
      </c>
      <c r="L153" s="66">
        <v>118000</v>
      </c>
      <c r="M153" s="83">
        <f t="shared" si="69"/>
        <v>514.13037037037282</v>
      </c>
      <c r="N153" s="82">
        <f t="shared" si="70"/>
        <v>4.3570370370370577E-3</v>
      </c>
      <c r="O153" s="83">
        <f t="shared" si="62"/>
        <v>8.8972390572388349</v>
      </c>
      <c r="P153" s="75" t="e">
        <f>IF(Selbstdeklaration!$C$119=Q153,T153,0)</f>
        <v>#NUM!</v>
      </c>
      <c r="Q153" s="66">
        <v>118000</v>
      </c>
      <c r="R153" s="83">
        <f t="shared" si="71"/>
        <v>1002.7377777777718</v>
      </c>
      <c r="S153" s="82">
        <f t="shared" si="72"/>
        <v>8.4977777777777274E-3</v>
      </c>
      <c r="T153" s="83">
        <f t="shared" si="63"/>
        <v>16.842020202020741</v>
      </c>
      <c r="U153" s="75" t="e">
        <f>IF(Selbstdeklaration!$C$119=V153,W153,0)</f>
        <v>#NUM!</v>
      </c>
      <c r="V153" s="66">
        <v>118000</v>
      </c>
      <c r="W153" s="83">
        <f t="shared" si="73"/>
        <v>109.50205761316903</v>
      </c>
      <c r="X153" s="82">
        <f t="shared" si="74"/>
        <v>9.2798353909465277E-4</v>
      </c>
      <c r="Y153" s="83">
        <f t="shared" si="64"/>
        <v>20.497942386830971</v>
      </c>
    </row>
    <row r="154" spans="1:25" x14ac:dyDescent="0.3">
      <c r="A154" s="75" t="e">
        <f>IF(Selbstdeklaration!$C$119=B154,E154,0)</f>
        <v>#NUM!</v>
      </c>
      <c r="B154" s="66">
        <v>118500</v>
      </c>
      <c r="C154" s="83">
        <f t="shared" si="65"/>
        <v>827.39333333333047</v>
      </c>
      <c r="D154" s="82">
        <f t="shared" si="66"/>
        <v>6.9822222222221978E-3</v>
      </c>
      <c r="E154" s="83">
        <f t="shared" si="60"/>
        <v>9.8733333333335924</v>
      </c>
      <c r="F154" s="75" t="e">
        <f>IF(Selbstdeklaration!$C$119=G154,J154,0)</f>
        <v>#NUM!</v>
      </c>
      <c r="G154" s="66">
        <v>118500</v>
      </c>
      <c r="H154" s="83">
        <f t="shared" si="67"/>
        <v>1499.1566666666533</v>
      </c>
      <c r="I154" s="82">
        <f t="shared" si="68"/>
        <v>1.2651111111110998E-2</v>
      </c>
      <c r="J154" s="83">
        <f t="shared" si="61"/>
        <v>24.076666666667879</v>
      </c>
      <c r="K154" s="75" t="e">
        <f>IF(Selbstdeklaration!$C$119=L154,O154,0)</f>
        <v>#NUM!</v>
      </c>
      <c r="L154" s="66">
        <v>118500</v>
      </c>
      <c r="M154" s="83">
        <f t="shared" si="69"/>
        <v>516.92333333333579</v>
      </c>
      <c r="N154" s="82">
        <f t="shared" si="70"/>
        <v>4.362222222222243E-3</v>
      </c>
      <c r="O154" s="83">
        <f t="shared" si="62"/>
        <v>8.6433333333331106</v>
      </c>
      <c r="P154" s="75" t="e">
        <f>IF(Selbstdeklaration!$C$119=Q154,T154,0)</f>
        <v>#NUM!</v>
      </c>
      <c r="Q154" s="66">
        <v>118500</v>
      </c>
      <c r="R154" s="83">
        <f t="shared" si="71"/>
        <v>1008.0399999999939</v>
      </c>
      <c r="S154" s="82">
        <f t="shared" si="72"/>
        <v>8.5066666666666155E-3</v>
      </c>
      <c r="T154" s="83">
        <f t="shared" si="63"/>
        <v>16.36000000000055</v>
      </c>
      <c r="U154" s="75" t="e">
        <f>IF(Selbstdeklaration!$C$119=V154,W154,0)</f>
        <v>#NUM!</v>
      </c>
      <c r="V154" s="66">
        <v>118500</v>
      </c>
      <c r="W154" s="83">
        <f t="shared" si="73"/>
        <v>110.08796296296327</v>
      </c>
      <c r="X154" s="82">
        <f t="shared" si="74"/>
        <v>9.2901234567901493E-4</v>
      </c>
      <c r="Y154" s="83">
        <f t="shared" si="64"/>
        <v>19.912037037036725</v>
      </c>
    </row>
    <row r="155" spans="1:25" x14ac:dyDescent="0.3">
      <c r="A155" s="75" t="e">
        <f>IF(Selbstdeklaration!$C$119=B155,E155,0)</f>
        <v>#NUM!</v>
      </c>
      <c r="B155" s="66">
        <v>119000</v>
      </c>
      <c r="C155" s="83">
        <f t="shared" si="65"/>
        <v>830.70814814814526</v>
      </c>
      <c r="D155" s="82">
        <f t="shared" si="66"/>
        <v>6.9807407407407162E-3</v>
      </c>
      <c r="E155" s="83">
        <f t="shared" si="60"/>
        <v>9.5719865319867949</v>
      </c>
      <c r="F155" s="75" t="e">
        <f>IF(Selbstdeklaration!$C$119=G155,J155,0)</f>
        <v>#NUM!</v>
      </c>
      <c r="G155" s="66">
        <v>119000</v>
      </c>
      <c r="H155" s="83">
        <f t="shared" si="67"/>
        <v>1506.9807407407272</v>
      </c>
      <c r="I155" s="82">
        <f t="shared" si="68"/>
        <v>1.266370370370359E-2</v>
      </c>
      <c r="J155" s="83">
        <f t="shared" si="61"/>
        <v>23.365387205388434</v>
      </c>
      <c r="K155" s="75" t="e">
        <f>IF(Selbstdeklaration!$C$119=L155,O155,0)</f>
        <v>#NUM!</v>
      </c>
      <c r="L155" s="66">
        <v>119000</v>
      </c>
      <c r="M155" s="83">
        <f t="shared" si="69"/>
        <v>519.72148148148392</v>
      </c>
      <c r="N155" s="82">
        <f t="shared" si="70"/>
        <v>4.3674074074074283E-3</v>
      </c>
      <c r="O155" s="83">
        <f t="shared" si="62"/>
        <v>8.3889562289560065</v>
      </c>
      <c r="P155" s="75" t="e">
        <f>IF(Selbstdeklaration!$C$119=Q155,T155,0)</f>
        <v>#NUM!</v>
      </c>
      <c r="Q155" s="66">
        <v>119000</v>
      </c>
      <c r="R155" s="83">
        <f t="shared" si="71"/>
        <v>1013.351111111105</v>
      </c>
      <c r="S155" s="82">
        <f t="shared" si="72"/>
        <v>8.5155555555555037E-3</v>
      </c>
      <c r="T155" s="83">
        <f t="shared" si="63"/>
        <v>15.877171717172276</v>
      </c>
      <c r="U155" s="75" t="e">
        <f>IF(Selbstdeklaration!$C$119=V155,W155,0)</f>
        <v>#NUM!</v>
      </c>
      <c r="V155" s="66">
        <v>119000</v>
      </c>
      <c r="W155" s="83">
        <f t="shared" si="73"/>
        <v>110.67489711934188</v>
      </c>
      <c r="X155" s="82">
        <f t="shared" si="74"/>
        <v>9.3004115226337709E-4</v>
      </c>
      <c r="Y155" s="83">
        <f t="shared" si="64"/>
        <v>19.325102880658122</v>
      </c>
    </row>
    <row r="156" spans="1:25" x14ac:dyDescent="0.3">
      <c r="A156" s="75" t="e">
        <f>IF(Selbstdeklaration!$C$119=B156,E156,0)</f>
        <v>#NUM!</v>
      </c>
      <c r="B156" s="79">
        <v>119500</v>
      </c>
      <c r="C156" s="83">
        <f t="shared" si="65"/>
        <v>834.02148148147853</v>
      </c>
      <c r="D156" s="82">
        <f t="shared" si="66"/>
        <v>6.9792592592592346E-3</v>
      </c>
      <c r="E156" s="83">
        <f t="shared" si="60"/>
        <v>9.2707744107746795</v>
      </c>
      <c r="F156" s="75" t="e">
        <f>IF(Selbstdeklaration!$C$119=G156,J156,0)</f>
        <v>#NUM!</v>
      </c>
      <c r="G156" s="79">
        <v>119500</v>
      </c>
      <c r="H156" s="83">
        <f t="shared" si="67"/>
        <v>1514.8174074073938</v>
      </c>
      <c r="I156" s="82">
        <f t="shared" si="68"/>
        <v>1.2676296296296182E-2</v>
      </c>
      <c r="J156" s="83">
        <f t="shared" si="61"/>
        <v>22.652962962964196</v>
      </c>
      <c r="K156" s="75" t="e">
        <f>IF(Selbstdeklaration!$C$119=L156,O156,0)</f>
        <v>#NUM!</v>
      </c>
      <c r="L156" s="79">
        <v>119500</v>
      </c>
      <c r="M156" s="83">
        <f t="shared" si="69"/>
        <v>522.52481481481732</v>
      </c>
      <c r="N156" s="82">
        <f t="shared" si="70"/>
        <v>4.3725925925926137E-3</v>
      </c>
      <c r="O156" s="83">
        <f t="shared" si="62"/>
        <v>8.1341077441075171</v>
      </c>
      <c r="P156" s="75" t="e">
        <f>IF(Selbstdeklaration!$C$119=Q156,T156,0)</f>
        <v>#NUM!</v>
      </c>
      <c r="Q156" s="79">
        <v>119500</v>
      </c>
      <c r="R156" s="83">
        <f t="shared" si="71"/>
        <v>1018.6711111111048</v>
      </c>
      <c r="S156" s="82">
        <f t="shared" si="72"/>
        <v>8.5244444444443918E-3</v>
      </c>
      <c r="T156" s="83">
        <f t="shared" si="63"/>
        <v>15.393535353535929</v>
      </c>
      <c r="U156" s="75" t="e">
        <f>IF(Selbstdeklaration!$C$119=V156,W156,0)</f>
        <v>#NUM!</v>
      </c>
      <c r="V156" s="79">
        <v>119500</v>
      </c>
      <c r="W156" s="83">
        <f t="shared" si="73"/>
        <v>111.26286008230484</v>
      </c>
      <c r="X156" s="82">
        <f t="shared" si="74"/>
        <v>9.3106995884773924E-4</v>
      </c>
      <c r="Y156" s="83">
        <f t="shared" si="64"/>
        <v>18.73713991769516</v>
      </c>
    </row>
    <row r="157" spans="1:25" x14ac:dyDescent="0.3">
      <c r="A157" s="75" t="e">
        <f>IF(Selbstdeklaration!$C$119=B157,E157,0)</f>
        <v>#NUM!</v>
      </c>
      <c r="B157" s="66">
        <v>120000</v>
      </c>
      <c r="C157" s="83">
        <f t="shared" si="65"/>
        <v>837.3333333333303</v>
      </c>
      <c r="D157" s="82">
        <f t="shared" si="66"/>
        <v>6.9777777777777529E-3</v>
      </c>
      <c r="E157" s="83">
        <f t="shared" si="60"/>
        <v>8.9696969696972459</v>
      </c>
      <c r="F157" s="75" t="e">
        <f>IF(Selbstdeklaration!$C$119=G157,J157,0)</f>
        <v>#NUM!</v>
      </c>
      <c r="G157" s="66">
        <v>120000</v>
      </c>
      <c r="H157" s="83">
        <f t="shared" si="67"/>
        <v>1522.6666666666529</v>
      </c>
      <c r="I157" s="82">
        <f t="shared" si="68"/>
        <v>1.2688888888888774E-2</v>
      </c>
      <c r="J157" s="83">
        <f t="shared" si="61"/>
        <v>21.939393939395192</v>
      </c>
      <c r="K157" s="75" t="e">
        <f>IF(Selbstdeklaration!$C$119=L157,O157,0)</f>
        <v>#NUM!</v>
      </c>
      <c r="L157" s="66">
        <v>120000</v>
      </c>
      <c r="M157" s="83">
        <f t="shared" si="69"/>
        <v>525.33333333333587</v>
      </c>
      <c r="N157" s="82">
        <f t="shared" si="70"/>
        <v>4.377777777777799E-3</v>
      </c>
      <c r="O157" s="83">
        <f t="shared" si="62"/>
        <v>7.878787878787648</v>
      </c>
      <c r="P157" s="75" t="e">
        <f>IF(Selbstdeklaration!$C$119=Q157,T157,0)</f>
        <v>#NUM!</v>
      </c>
      <c r="Q157" s="66">
        <v>120000</v>
      </c>
      <c r="R157" s="83">
        <f t="shared" si="71"/>
        <v>1023.9999999999936</v>
      </c>
      <c r="S157" s="82">
        <f t="shared" si="72"/>
        <v>8.53333333333328E-3</v>
      </c>
      <c r="T157" s="83">
        <f t="shared" si="63"/>
        <v>14.909090909091487</v>
      </c>
      <c r="U157" s="75" t="e">
        <f>IF(Selbstdeklaration!$C$119=V157,W157,0)</f>
        <v>#NUM!</v>
      </c>
      <c r="V157" s="66">
        <v>120000</v>
      </c>
      <c r="W157" s="83">
        <f t="shared" si="73"/>
        <v>111.85185185185217</v>
      </c>
      <c r="X157" s="82">
        <f t="shared" si="74"/>
        <v>9.320987654321014E-4</v>
      </c>
      <c r="Y157" s="83">
        <f t="shared" si="64"/>
        <v>18.148148148147826</v>
      </c>
    </row>
    <row r="158" spans="1:25" x14ac:dyDescent="0.3">
      <c r="A158" s="75" t="e">
        <f>IF(Selbstdeklaration!$C$119=B158,E158,0)</f>
        <v>#NUM!</v>
      </c>
      <c r="B158" s="66">
        <v>120500</v>
      </c>
      <c r="C158" s="83">
        <f t="shared" si="65"/>
        <v>840.64370370370068</v>
      </c>
      <c r="D158" s="82">
        <f t="shared" si="66"/>
        <v>6.9762962962962713E-3</v>
      </c>
      <c r="E158" s="83">
        <f t="shared" si="60"/>
        <v>8.6687542087544838</v>
      </c>
      <c r="F158" s="75" t="e">
        <f>IF(Selbstdeklaration!$C$119=G158,J158,0)</f>
        <v>#NUM!</v>
      </c>
      <c r="G158" s="66">
        <v>120500</v>
      </c>
      <c r="H158" s="83">
        <f t="shared" si="67"/>
        <v>1530.5285185185046</v>
      </c>
      <c r="I158" s="82">
        <f t="shared" si="68"/>
        <v>1.2701481481481366E-2</v>
      </c>
      <c r="J158" s="83">
        <f t="shared" si="61"/>
        <v>21.2246801346814</v>
      </c>
      <c r="K158" s="75" t="e">
        <f>IF(Selbstdeklaration!$C$119=L158,O158,0)</f>
        <v>#NUM!</v>
      </c>
      <c r="L158" s="66">
        <v>120500</v>
      </c>
      <c r="M158" s="83">
        <f t="shared" si="69"/>
        <v>528.14703703703958</v>
      </c>
      <c r="N158" s="82">
        <f t="shared" si="70"/>
        <v>4.3829629629629843E-3</v>
      </c>
      <c r="O158" s="83">
        <f t="shared" si="62"/>
        <v>7.6229966329964016</v>
      </c>
      <c r="P158" s="75" t="e">
        <f>IF(Selbstdeklaration!$C$119=Q158,T158,0)</f>
        <v>#NUM!</v>
      </c>
      <c r="Q158" s="66">
        <v>120500</v>
      </c>
      <c r="R158" s="83">
        <f t="shared" si="71"/>
        <v>1029.3377777777712</v>
      </c>
      <c r="S158" s="82">
        <f t="shared" si="72"/>
        <v>8.5422222222221681E-3</v>
      </c>
      <c r="T158" s="83">
        <f t="shared" si="63"/>
        <v>14.423838383838984</v>
      </c>
      <c r="U158" s="75" t="e">
        <f>IF(Selbstdeklaration!$C$119=V158,W158,0)</f>
        <v>#NUM!</v>
      </c>
      <c r="V158" s="66">
        <v>120500</v>
      </c>
      <c r="W158" s="83">
        <f t="shared" si="73"/>
        <v>112.44187242798385</v>
      </c>
      <c r="X158" s="82">
        <f t="shared" si="74"/>
        <v>9.3312757201646356E-4</v>
      </c>
      <c r="Y158" s="83">
        <f t="shared" si="64"/>
        <v>17.558127572016147</v>
      </c>
    </row>
    <row r="159" spans="1:25" x14ac:dyDescent="0.3">
      <c r="A159" s="75" t="e">
        <f>IF(Selbstdeklaration!$C$119=B159,E159,0)</f>
        <v>#NUM!</v>
      </c>
      <c r="B159" s="66">
        <v>121000</v>
      </c>
      <c r="C159" s="83">
        <f t="shared" si="65"/>
        <v>843.95259259258955</v>
      </c>
      <c r="D159" s="82">
        <f t="shared" si="66"/>
        <v>6.9748148148147896E-3</v>
      </c>
      <c r="E159" s="83">
        <f t="shared" si="60"/>
        <v>8.3679461279464036</v>
      </c>
      <c r="F159" s="75" t="e">
        <f>IF(Selbstdeklaration!$C$119=G159,J159,0)</f>
        <v>#NUM!</v>
      </c>
      <c r="G159" s="66">
        <v>121000</v>
      </c>
      <c r="H159" s="83">
        <f t="shared" si="67"/>
        <v>1538.4029629629488</v>
      </c>
      <c r="I159" s="82">
        <f t="shared" si="68"/>
        <v>1.2714074074073958E-2</v>
      </c>
      <c r="J159" s="83">
        <f t="shared" si="61"/>
        <v>20.508821548822837</v>
      </c>
      <c r="K159" s="75" t="e">
        <f>IF(Selbstdeklaration!$C$119=L159,O159,0)</f>
        <v>#NUM!</v>
      </c>
      <c r="L159" s="66">
        <v>121000</v>
      </c>
      <c r="M159" s="83">
        <f t="shared" si="69"/>
        <v>530.96592592592856</v>
      </c>
      <c r="N159" s="82">
        <f t="shared" si="70"/>
        <v>4.3881481481481696E-3</v>
      </c>
      <c r="O159" s="83">
        <f t="shared" si="62"/>
        <v>7.3667340067337674</v>
      </c>
      <c r="P159" s="75" t="e">
        <f>IF(Selbstdeklaration!$C$119=Q159,T159,0)</f>
        <v>#NUM!</v>
      </c>
      <c r="Q159" s="66">
        <v>121000</v>
      </c>
      <c r="R159" s="83">
        <f t="shared" si="71"/>
        <v>1034.6844444444378</v>
      </c>
      <c r="S159" s="82">
        <f t="shared" si="72"/>
        <v>8.5511111111110562E-3</v>
      </c>
      <c r="T159" s="83">
        <f t="shared" si="63"/>
        <v>13.937777777778386</v>
      </c>
      <c r="U159" s="75" t="e">
        <f>IF(Selbstdeklaration!$C$119=V159,W159,0)</f>
        <v>#NUM!</v>
      </c>
      <c r="V159" s="66">
        <v>121000</v>
      </c>
      <c r="W159" s="83">
        <f t="shared" si="73"/>
        <v>113.03292181069992</v>
      </c>
      <c r="X159" s="82">
        <f t="shared" si="74"/>
        <v>9.3415637860082572E-4</v>
      </c>
      <c r="Y159" s="83">
        <f t="shared" si="64"/>
        <v>16.967078189300082</v>
      </c>
    </row>
    <row r="160" spans="1:25" x14ac:dyDescent="0.3">
      <c r="A160" s="75" t="e">
        <f>IF(Selbstdeklaration!$C$119=B160,E160,0)</f>
        <v>#NUM!</v>
      </c>
      <c r="B160" s="79">
        <v>121500</v>
      </c>
      <c r="C160" s="83">
        <f t="shared" si="65"/>
        <v>847.25999999999692</v>
      </c>
      <c r="D160" s="82">
        <f t="shared" si="66"/>
        <v>6.973333333333308E-3</v>
      </c>
      <c r="E160" s="83">
        <f t="shared" si="60"/>
        <v>8.0672727272730071</v>
      </c>
      <c r="F160" s="75" t="e">
        <f>IF(Selbstdeklaration!$C$119=G160,J160,0)</f>
        <v>#NUM!</v>
      </c>
      <c r="G160" s="79">
        <v>121500</v>
      </c>
      <c r="H160" s="83">
        <f t="shared" si="67"/>
        <v>1546.2899999999859</v>
      </c>
      <c r="I160" s="82">
        <f t="shared" si="68"/>
        <v>1.2726666666666549E-2</v>
      </c>
      <c r="J160" s="83">
        <f t="shared" si="61"/>
        <v>19.791818181819465</v>
      </c>
      <c r="K160" s="75" t="e">
        <f>IF(Selbstdeklaration!$C$119=L160,O160,0)</f>
        <v>#NUM!</v>
      </c>
      <c r="L160" s="79">
        <v>121500</v>
      </c>
      <c r="M160" s="83">
        <f t="shared" si="69"/>
        <v>533.79000000000258</v>
      </c>
      <c r="N160" s="82">
        <f t="shared" si="70"/>
        <v>4.393333333333355E-3</v>
      </c>
      <c r="O160" s="83">
        <f t="shared" si="62"/>
        <v>7.1099999999997658</v>
      </c>
      <c r="P160" s="75" t="e">
        <f>IF(Selbstdeklaration!$C$119=Q160,T160,0)</f>
        <v>#NUM!</v>
      </c>
      <c r="Q160" s="79">
        <v>121500</v>
      </c>
      <c r="R160" s="83">
        <f t="shared" si="71"/>
        <v>1040.0399999999931</v>
      </c>
      <c r="S160" s="82">
        <f t="shared" si="72"/>
        <v>8.5599999999999444E-3</v>
      </c>
      <c r="T160" s="83">
        <f t="shared" si="63"/>
        <v>13.450909090909715</v>
      </c>
      <c r="U160" s="75" t="e">
        <f>IF(Selbstdeklaration!$C$119=V160,W160,0)</f>
        <v>#NUM!</v>
      </c>
      <c r="V160" s="79">
        <v>121500</v>
      </c>
      <c r="W160" s="83">
        <f t="shared" si="73"/>
        <v>113.62500000000033</v>
      </c>
      <c r="X160" s="82">
        <f t="shared" si="74"/>
        <v>9.3518518518518788E-4</v>
      </c>
      <c r="Y160" s="83">
        <f t="shared" si="64"/>
        <v>16.374999999999673</v>
      </c>
    </row>
    <row r="161" spans="1:25" x14ac:dyDescent="0.3">
      <c r="A161" s="75" t="e">
        <f>IF(Selbstdeklaration!$C$119=B161,E161,0)</f>
        <v>#NUM!</v>
      </c>
      <c r="B161" s="66">
        <v>122000</v>
      </c>
      <c r="C161" s="83">
        <f t="shared" si="65"/>
        <v>850.56592592592278</v>
      </c>
      <c r="D161" s="82">
        <f t="shared" si="66"/>
        <v>6.9718518518518263E-3</v>
      </c>
      <c r="E161" s="83">
        <f t="shared" si="60"/>
        <v>7.7667340067342927</v>
      </c>
      <c r="F161" s="75" t="e">
        <f>IF(Selbstdeklaration!$C$119=G161,J161,0)</f>
        <v>#NUM!</v>
      </c>
      <c r="G161" s="66">
        <v>122000</v>
      </c>
      <c r="H161" s="83">
        <f t="shared" si="67"/>
        <v>1554.1896296296152</v>
      </c>
      <c r="I161" s="82">
        <f t="shared" si="68"/>
        <v>1.2739259259259141E-2</v>
      </c>
      <c r="J161" s="83">
        <f t="shared" si="61"/>
        <v>19.073670033671348</v>
      </c>
      <c r="K161" s="75" t="e">
        <f>IF(Selbstdeklaration!$C$119=L161,O161,0)</f>
        <v>#NUM!</v>
      </c>
      <c r="L161" s="66">
        <v>122000</v>
      </c>
      <c r="M161" s="83">
        <f t="shared" si="69"/>
        <v>536.61925925926187</v>
      </c>
      <c r="N161" s="82">
        <f t="shared" si="70"/>
        <v>4.3985185185185403E-3</v>
      </c>
      <c r="O161" s="83">
        <f t="shared" si="62"/>
        <v>6.8527946127943755</v>
      </c>
      <c r="P161" s="75" t="e">
        <f>IF(Selbstdeklaration!$C$119=Q161,T161,0)</f>
        <v>#NUM!</v>
      </c>
      <c r="Q161" s="66">
        <v>122000</v>
      </c>
      <c r="R161" s="83">
        <f t="shared" si="71"/>
        <v>1045.4044444444376</v>
      </c>
      <c r="S161" s="82">
        <f t="shared" si="72"/>
        <v>8.5688888888888325E-3</v>
      </c>
      <c r="T161" s="83">
        <f t="shared" si="63"/>
        <v>12.963232323232949</v>
      </c>
      <c r="U161" s="75" t="e">
        <f>IF(Selbstdeklaration!$C$119=V161,W161,0)</f>
        <v>#NUM!</v>
      </c>
      <c r="V161" s="66">
        <v>122000</v>
      </c>
      <c r="W161" s="83">
        <f t="shared" si="73"/>
        <v>114.21810699588511</v>
      </c>
      <c r="X161" s="82">
        <f t="shared" si="74"/>
        <v>9.3621399176955003E-4</v>
      </c>
      <c r="Y161" s="83">
        <f t="shared" si="64"/>
        <v>15.781893004114892</v>
      </c>
    </row>
    <row r="162" spans="1:25" x14ac:dyDescent="0.3">
      <c r="A162" s="75" t="e">
        <f>IF(Selbstdeklaration!$C$119=B162,E162,0)</f>
        <v>#NUM!</v>
      </c>
      <c r="B162" s="66">
        <v>122500</v>
      </c>
      <c r="C162" s="83">
        <f t="shared" si="65"/>
        <v>853.87037037036725</v>
      </c>
      <c r="D162" s="82">
        <f t="shared" si="66"/>
        <v>6.9703703703703447E-3</v>
      </c>
      <c r="E162" s="83">
        <f t="shared" si="60"/>
        <v>7.4663299663302496</v>
      </c>
      <c r="F162" s="75" t="e">
        <f>IF(Selbstdeklaration!$C$119=G162,J162,0)</f>
        <v>#NUM!</v>
      </c>
      <c r="G162" s="66">
        <v>122500</v>
      </c>
      <c r="H162" s="83">
        <f t="shared" si="67"/>
        <v>1562.1018518518374</v>
      </c>
      <c r="I162" s="82">
        <f t="shared" si="68"/>
        <v>1.2751851851851733E-2</v>
      </c>
      <c r="J162" s="83">
        <f t="shared" si="61"/>
        <v>18.354377104378418</v>
      </c>
      <c r="K162" s="75" t="e">
        <f>IF(Selbstdeklaration!$C$119=L162,O162,0)</f>
        <v>#NUM!</v>
      </c>
      <c r="L162" s="66">
        <v>122500</v>
      </c>
      <c r="M162" s="83">
        <f t="shared" si="69"/>
        <v>539.45370370370642</v>
      </c>
      <c r="N162" s="82">
        <f t="shared" si="70"/>
        <v>4.4037037037037256E-3</v>
      </c>
      <c r="O162" s="83">
        <f t="shared" si="62"/>
        <v>6.5951178451175982</v>
      </c>
      <c r="P162" s="75" t="e">
        <f>IF(Selbstdeklaration!$C$119=Q162,T162,0)</f>
        <v>#NUM!</v>
      </c>
      <c r="Q162" s="66">
        <v>122500</v>
      </c>
      <c r="R162" s="83">
        <f t="shared" si="71"/>
        <v>1050.7777777777708</v>
      </c>
      <c r="S162" s="82">
        <f t="shared" si="72"/>
        <v>8.5777777777777207E-3</v>
      </c>
      <c r="T162" s="83">
        <f t="shared" si="63"/>
        <v>12.474747474748112</v>
      </c>
      <c r="U162" s="75" t="e">
        <f>IF(Selbstdeklaration!$C$119=V162,W162,0)</f>
        <v>#NUM!</v>
      </c>
      <c r="V162" s="66">
        <v>122500</v>
      </c>
      <c r="W162" s="83">
        <f t="shared" si="73"/>
        <v>114.81224279835425</v>
      </c>
      <c r="X162" s="82">
        <f t="shared" si="74"/>
        <v>9.3724279835391219E-4</v>
      </c>
      <c r="Y162" s="83">
        <f t="shared" si="64"/>
        <v>15.187757201645752</v>
      </c>
    </row>
    <row r="163" spans="1:25" x14ac:dyDescent="0.3">
      <c r="A163" s="75" t="e">
        <f>IF(Selbstdeklaration!$C$119=B163,E163,0)</f>
        <v>#NUM!</v>
      </c>
      <c r="B163" s="66">
        <v>123000</v>
      </c>
      <c r="C163" s="83">
        <f t="shared" si="65"/>
        <v>857.17333333333011</v>
      </c>
      <c r="D163" s="82">
        <f t="shared" si="66"/>
        <v>6.968888888888863E-3</v>
      </c>
      <c r="E163" s="83">
        <f t="shared" si="60"/>
        <v>7.1660606060608991</v>
      </c>
      <c r="F163" s="75" t="e">
        <f>IF(Selbstdeklaration!$C$119=G163,J163,0)</f>
        <v>#NUM!</v>
      </c>
      <c r="G163" s="66">
        <v>123000</v>
      </c>
      <c r="H163" s="83">
        <f t="shared" si="67"/>
        <v>1570.0266666666519</v>
      </c>
      <c r="I163" s="82">
        <f t="shared" si="68"/>
        <v>1.2764444444444325E-2</v>
      </c>
      <c r="J163" s="83">
        <f t="shared" si="61"/>
        <v>17.633939393940739</v>
      </c>
      <c r="K163" s="75" t="e">
        <f>IF(Selbstdeklaration!$C$119=L163,O163,0)</f>
        <v>#NUM!</v>
      </c>
      <c r="L163" s="66">
        <v>123000</v>
      </c>
      <c r="M163" s="83">
        <f t="shared" si="69"/>
        <v>542.29333333333602</v>
      </c>
      <c r="N163" s="82">
        <f t="shared" si="70"/>
        <v>4.408888888888911E-3</v>
      </c>
      <c r="O163" s="83">
        <f t="shared" si="62"/>
        <v>6.3369696969694527</v>
      </c>
      <c r="P163" s="75" t="e">
        <f>IF(Selbstdeklaration!$C$119=Q163,T163,0)</f>
        <v>#NUM!</v>
      </c>
      <c r="Q163" s="66">
        <v>123000</v>
      </c>
      <c r="R163" s="83">
        <f t="shared" si="71"/>
        <v>1056.1599999999928</v>
      </c>
      <c r="S163" s="82">
        <f t="shared" si="72"/>
        <v>8.5866666666666088E-3</v>
      </c>
      <c r="T163" s="83">
        <f t="shared" si="63"/>
        <v>11.9854545454552</v>
      </c>
      <c r="U163" s="75" t="e">
        <f>IF(Selbstdeklaration!$C$119=V163,W163,0)</f>
        <v>#NUM!</v>
      </c>
      <c r="V163" s="66">
        <v>123000</v>
      </c>
      <c r="W163" s="83">
        <f t="shared" si="73"/>
        <v>115.40740740740775</v>
      </c>
      <c r="X163" s="82">
        <f t="shared" si="74"/>
        <v>9.3827160493827435E-4</v>
      </c>
      <c r="Y163" s="83">
        <f t="shared" si="64"/>
        <v>14.592592592592254</v>
      </c>
    </row>
    <row r="164" spans="1:25" x14ac:dyDescent="0.3">
      <c r="A164" s="75" t="e">
        <f>IF(Selbstdeklaration!$C$119=B164,E164,0)</f>
        <v>#NUM!</v>
      </c>
      <c r="B164" s="66">
        <v>123500</v>
      </c>
      <c r="C164" s="83">
        <f t="shared" si="65"/>
        <v>860.47481481481157</v>
      </c>
      <c r="D164" s="82">
        <f t="shared" si="66"/>
        <v>6.9674074074073814E-3</v>
      </c>
      <c r="E164" s="83">
        <f t="shared" si="60"/>
        <v>6.8659259259262209</v>
      </c>
      <c r="F164" s="75" t="e">
        <f>IF(Selbstdeklaration!$C$119=G164,J164,0)</f>
        <v>#NUM!</v>
      </c>
      <c r="G164" s="66">
        <v>123500</v>
      </c>
      <c r="H164" s="83">
        <f t="shared" si="67"/>
        <v>1577.9640740740592</v>
      </c>
      <c r="I164" s="82">
        <f t="shared" si="68"/>
        <v>1.2777037037036917E-2</v>
      </c>
      <c r="J164" s="83">
        <f t="shared" si="61"/>
        <v>16.912356902358251</v>
      </c>
      <c r="K164" s="75" t="e">
        <f>IF(Selbstdeklaration!$C$119=L164,O164,0)</f>
        <v>#NUM!</v>
      </c>
      <c r="L164" s="66">
        <v>123500</v>
      </c>
      <c r="M164" s="83">
        <f t="shared" si="69"/>
        <v>545.13814814815089</v>
      </c>
      <c r="N164" s="82">
        <f t="shared" si="70"/>
        <v>4.4140740740740963E-3</v>
      </c>
      <c r="O164" s="83">
        <f t="shared" si="62"/>
        <v>6.0783501683499193</v>
      </c>
      <c r="P164" s="75" t="e">
        <f>IF(Selbstdeklaration!$C$119=Q164,T164,0)</f>
        <v>#NUM!</v>
      </c>
      <c r="Q164" s="66">
        <v>123500</v>
      </c>
      <c r="R164" s="83">
        <f t="shared" si="71"/>
        <v>1061.5511111111039</v>
      </c>
      <c r="S164" s="82">
        <f t="shared" si="72"/>
        <v>8.595555555555497E-3</v>
      </c>
      <c r="T164" s="83">
        <f t="shared" si="63"/>
        <v>11.495353535354194</v>
      </c>
      <c r="U164" s="75" t="e">
        <f>IF(Selbstdeklaration!$C$119=V164,W164,0)</f>
        <v>#NUM!</v>
      </c>
      <c r="V164" s="66">
        <v>123500</v>
      </c>
      <c r="W164" s="83">
        <f t="shared" si="73"/>
        <v>116.0036008230456</v>
      </c>
      <c r="X164" s="82">
        <f t="shared" si="74"/>
        <v>9.3930041152263651E-4</v>
      </c>
      <c r="Y164" s="83">
        <f t="shared" si="64"/>
        <v>13.996399176954398</v>
      </c>
    </row>
    <row r="165" spans="1:25" x14ac:dyDescent="0.3">
      <c r="A165" s="75" t="e">
        <f>IF(Selbstdeklaration!$C$119=B165,E165,0)</f>
        <v>#NUM!</v>
      </c>
      <c r="B165" s="66">
        <v>124000</v>
      </c>
      <c r="C165" s="83">
        <f t="shared" si="65"/>
        <v>863.77481481481152</v>
      </c>
      <c r="D165" s="82">
        <f t="shared" si="66"/>
        <v>6.9659259259258997E-3</v>
      </c>
      <c r="E165" s="83">
        <f t="shared" si="60"/>
        <v>6.5659259259262255</v>
      </c>
      <c r="F165" s="75" t="e">
        <f>IF(Selbstdeklaration!$C$119=G165,J165,0)</f>
        <v>#NUM!</v>
      </c>
      <c r="G165" s="66">
        <v>124000</v>
      </c>
      <c r="H165" s="83">
        <f t="shared" si="67"/>
        <v>1585.914074074059</v>
      </c>
      <c r="I165" s="82">
        <f t="shared" si="68"/>
        <v>1.2789629629629509E-2</v>
      </c>
      <c r="J165" s="83">
        <f t="shared" si="61"/>
        <v>16.189629629630996</v>
      </c>
      <c r="K165" s="75" t="e">
        <f>IF(Selbstdeklaration!$C$119=L165,O165,0)</f>
        <v>#NUM!</v>
      </c>
      <c r="L165" s="66">
        <v>124000</v>
      </c>
      <c r="M165" s="83">
        <f t="shared" si="69"/>
        <v>547.98814814815091</v>
      </c>
      <c r="N165" s="82">
        <f t="shared" si="70"/>
        <v>4.4192592592592816E-3</v>
      </c>
      <c r="O165" s="83">
        <f t="shared" si="62"/>
        <v>5.8192592592590078</v>
      </c>
      <c r="P165" s="75" t="e">
        <f>IF(Selbstdeklaration!$C$119=Q165,T165,0)</f>
        <v>#NUM!</v>
      </c>
      <c r="Q165" s="66">
        <v>124000</v>
      </c>
      <c r="R165" s="83">
        <f t="shared" si="71"/>
        <v>1066.9511111111037</v>
      </c>
      <c r="S165" s="82">
        <f t="shared" si="72"/>
        <v>8.6044444444443851E-3</v>
      </c>
      <c r="T165" s="83">
        <f t="shared" si="63"/>
        <v>11.004444444445115</v>
      </c>
      <c r="U165" s="75" t="e">
        <f>IF(Selbstdeklaration!$C$119=V165,W165,0)</f>
        <v>#NUM!</v>
      </c>
      <c r="V165" s="66">
        <v>124000</v>
      </c>
      <c r="W165" s="83">
        <f t="shared" si="73"/>
        <v>116.60082304526783</v>
      </c>
      <c r="X165" s="82">
        <f t="shared" si="74"/>
        <v>9.4032921810699866E-4</v>
      </c>
      <c r="Y165" s="83">
        <f t="shared" si="64"/>
        <v>13.39917695473217</v>
      </c>
    </row>
    <row r="166" spans="1:25" x14ac:dyDescent="0.3">
      <c r="A166" s="75" t="e">
        <f>IF(Selbstdeklaration!$C$119=B166,E166,0)</f>
        <v>#NUM!</v>
      </c>
      <c r="B166" s="66">
        <v>124500</v>
      </c>
      <c r="C166" s="83">
        <f t="shared" si="65"/>
        <v>867.07333333333008</v>
      </c>
      <c r="D166" s="82">
        <f t="shared" si="66"/>
        <v>6.9644444444444181E-3</v>
      </c>
      <c r="E166" s="83">
        <f t="shared" si="60"/>
        <v>6.2660606060609014</v>
      </c>
      <c r="F166" s="75" t="e">
        <f>IF(Selbstdeklaration!$C$119=G166,J166,0)</f>
        <v>#NUM!</v>
      </c>
      <c r="G166" s="66">
        <v>124500</v>
      </c>
      <c r="H166" s="83">
        <f t="shared" si="67"/>
        <v>1593.8766666666515</v>
      </c>
      <c r="I166" s="82">
        <f t="shared" si="68"/>
        <v>1.28022222222221E-2</v>
      </c>
      <c r="J166" s="83">
        <f t="shared" si="61"/>
        <v>15.46575757575895</v>
      </c>
      <c r="K166" s="75" t="e">
        <f>IF(Selbstdeklaration!$C$119=L166,O166,0)</f>
        <v>#NUM!</v>
      </c>
      <c r="L166" s="66">
        <v>124500</v>
      </c>
      <c r="M166" s="83">
        <f t="shared" si="69"/>
        <v>550.84333333333609</v>
      </c>
      <c r="N166" s="82">
        <f t="shared" si="70"/>
        <v>4.4244444444444669E-3</v>
      </c>
      <c r="O166" s="83">
        <f t="shared" si="62"/>
        <v>5.5596969696967191</v>
      </c>
      <c r="P166" s="75" t="e">
        <f>IF(Selbstdeklaration!$C$119=Q166,T166,0)</f>
        <v>#NUM!</v>
      </c>
      <c r="Q166" s="66">
        <v>124500</v>
      </c>
      <c r="R166" s="83">
        <f t="shared" si="71"/>
        <v>1072.3599999999926</v>
      </c>
      <c r="S166" s="82">
        <f t="shared" si="72"/>
        <v>8.6133333333332732E-3</v>
      </c>
      <c r="T166" s="83">
        <f t="shared" si="63"/>
        <v>10.512727272727943</v>
      </c>
      <c r="U166" s="75" t="e">
        <f>IF(Selbstdeklaration!$C$119=V166,W166,0)</f>
        <v>#NUM!</v>
      </c>
      <c r="V166" s="66">
        <v>124500</v>
      </c>
      <c r="W166" s="83">
        <f t="shared" si="73"/>
        <v>117.19907407407442</v>
      </c>
      <c r="X166" s="82">
        <f t="shared" si="74"/>
        <v>9.4135802469136082E-4</v>
      </c>
      <c r="Y166" s="83">
        <f t="shared" si="64"/>
        <v>12.800925925925583</v>
      </c>
    </row>
    <row r="167" spans="1:25" x14ac:dyDescent="0.3">
      <c r="A167" s="75" t="e">
        <f>IF(Selbstdeklaration!$C$119=B167,E167,0)</f>
        <v>#NUM!</v>
      </c>
      <c r="B167" s="66">
        <v>125000</v>
      </c>
      <c r="C167" s="83">
        <f t="shared" si="65"/>
        <v>870.37037037036703</v>
      </c>
      <c r="D167" s="82">
        <f t="shared" si="66"/>
        <v>6.9629629629629364E-3</v>
      </c>
      <c r="E167" s="83">
        <f t="shared" ref="E167:E188" si="75">+($E$5-C167)/11</f>
        <v>5.96632996633027</v>
      </c>
      <c r="F167" s="75" t="e">
        <f>IF(Selbstdeklaration!$C$119=G167,J167,0)</f>
        <v>#NUM!</v>
      </c>
      <c r="G167" s="66">
        <v>125000</v>
      </c>
      <c r="H167" s="83">
        <f t="shared" si="67"/>
        <v>1601.8518518518365</v>
      </c>
      <c r="I167" s="82">
        <f t="shared" si="68"/>
        <v>1.2814814814814692E-2</v>
      </c>
      <c r="J167" s="83">
        <f t="shared" ref="J167:J186" si="76">+($J$5-H167)/11</f>
        <v>14.740740740742137</v>
      </c>
      <c r="K167" s="75" t="e">
        <f>IF(Selbstdeklaration!$C$119=L167,O167,0)</f>
        <v>#NUM!</v>
      </c>
      <c r="L167" s="66">
        <v>125000</v>
      </c>
      <c r="M167" s="83">
        <f t="shared" si="69"/>
        <v>553.70370370370654</v>
      </c>
      <c r="N167" s="82">
        <f t="shared" si="70"/>
        <v>4.4296296296296523E-3</v>
      </c>
      <c r="O167" s="83">
        <f t="shared" ref="O167:O186" si="77">+($O$5-M167)/11</f>
        <v>5.2996632996630417</v>
      </c>
      <c r="P167" s="75" t="e">
        <f>IF(Selbstdeklaration!$C$119=Q167,T167,0)</f>
        <v>#NUM!</v>
      </c>
      <c r="Q167" s="66">
        <v>125000</v>
      </c>
      <c r="R167" s="83">
        <f t="shared" si="71"/>
        <v>1077.7777777777701</v>
      </c>
      <c r="S167" s="82">
        <f t="shared" si="72"/>
        <v>8.6222222222221614E-3</v>
      </c>
      <c r="T167" s="83">
        <f t="shared" ref="T167:T186" si="78">+($T$5-R167)/11</f>
        <v>10.020202020202719</v>
      </c>
      <c r="U167" s="75" t="e">
        <f>IF(Selbstdeklaration!$C$119=V167,W167,0)</f>
        <v>#NUM!</v>
      </c>
      <c r="V167" s="66">
        <v>125000</v>
      </c>
      <c r="W167" s="83">
        <f t="shared" si="73"/>
        <v>117.79835390946538</v>
      </c>
      <c r="X167" s="82">
        <f t="shared" si="74"/>
        <v>9.4238683127572298E-4</v>
      </c>
      <c r="Y167" s="83">
        <f t="shared" ref="Y167:Y186" si="79">+($Y$5-W167)</f>
        <v>12.201646090534624</v>
      </c>
    </row>
    <row r="168" spans="1:25" x14ac:dyDescent="0.3">
      <c r="A168" s="75" t="e">
        <f>IF(Selbstdeklaration!$C$119=B168,E168,0)</f>
        <v>#NUM!</v>
      </c>
      <c r="B168" s="79">
        <v>125500</v>
      </c>
      <c r="C168" s="83">
        <f t="shared" ref="C168:C186" si="80">+B168*D168</f>
        <v>873.66592592592258</v>
      </c>
      <c r="D168" s="82">
        <f t="shared" ref="D168:D186" si="81">D167+($D$187-$D$7)/90000*500</f>
        <v>6.9614814814814548E-3</v>
      </c>
      <c r="E168" s="83">
        <f t="shared" si="75"/>
        <v>5.6667340067343108</v>
      </c>
      <c r="F168" s="75" t="e">
        <f>IF(Selbstdeklaration!$C$119=G168,J168,0)</f>
        <v>#NUM!</v>
      </c>
      <c r="G168" s="79">
        <v>125500</v>
      </c>
      <c r="H168" s="83">
        <f t="shared" ref="H168:H186" si="82">+G168*I168</f>
        <v>1609.8396296296141</v>
      </c>
      <c r="I168" s="82">
        <f t="shared" ref="I168:I186" si="83">I167+($I$187-$I$7)/90000*500</f>
        <v>1.2827407407407284E-2</v>
      </c>
      <c r="J168" s="83">
        <f t="shared" si="76"/>
        <v>14.014579124580534</v>
      </c>
      <c r="K168" s="75" t="e">
        <f>IF(Selbstdeklaration!$C$119=L168,O168,0)</f>
        <v>#NUM!</v>
      </c>
      <c r="L168" s="79">
        <v>125500</v>
      </c>
      <c r="M168" s="83">
        <f t="shared" ref="M168:M186" si="84">+L168*N168</f>
        <v>556.56925925926214</v>
      </c>
      <c r="N168" s="82">
        <f t="shared" ref="N168:N186" si="85">N167+($N$187-$N$7)/90000*500</f>
        <v>4.4348148148148376E-3</v>
      </c>
      <c r="O168" s="83">
        <f t="shared" si="77"/>
        <v>5.0391582491579872</v>
      </c>
      <c r="P168" s="75" t="e">
        <f>IF(Selbstdeklaration!$C$119=Q168,T168,0)</f>
        <v>#NUM!</v>
      </c>
      <c r="Q168" s="79">
        <v>125500</v>
      </c>
      <c r="R168" s="83">
        <f t="shared" ref="R168:R186" si="86">+Q168*S168</f>
        <v>1083.2044444444366</v>
      </c>
      <c r="S168" s="82">
        <f t="shared" ref="S168:S186" si="87">S167+($S$187-$S$7)/90000*500</f>
        <v>8.6311111111110495E-3</v>
      </c>
      <c r="T168" s="83">
        <f t="shared" si="78"/>
        <v>9.526868686869399</v>
      </c>
      <c r="U168" s="75" t="e">
        <f>IF(Selbstdeklaration!$C$119=V168,W168,0)</f>
        <v>#NUM!</v>
      </c>
      <c r="V168" s="79">
        <v>125500</v>
      </c>
      <c r="W168" s="83">
        <f t="shared" ref="W168:W186" si="88">+V168*X168</f>
        <v>118.39866255144068</v>
      </c>
      <c r="X168" s="82">
        <f t="shared" ref="X168:X186" si="89">X167+($X$187-$X$7)/90000*500</f>
        <v>9.4341563786008514E-4</v>
      </c>
      <c r="Y168" s="83">
        <f t="shared" si="79"/>
        <v>11.60133744855932</v>
      </c>
    </row>
    <row r="169" spans="1:25" x14ac:dyDescent="0.3">
      <c r="A169" s="75" t="e">
        <f>IF(Selbstdeklaration!$C$119=B169,E169,0)</f>
        <v>#NUM!</v>
      </c>
      <c r="B169" s="66">
        <v>126000</v>
      </c>
      <c r="C169" s="83">
        <f t="shared" si="80"/>
        <v>876.95999999999663</v>
      </c>
      <c r="D169" s="82">
        <f t="shared" si="81"/>
        <v>6.9599999999999732E-3</v>
      </c>
      <c r="E169" s="83">
        <f t="shared" si="75"/>
        <v>5.3672727272730336</v>
      </c>
      <c r="F169" s="75" t="e">
        <f>IF(Selbstdeklaration!$C$119=G169,J169,0)</f>
        <v>#NUM!</v>
      </c>
      <c r="G169" s="66">
        <v>126000</v>
      </c>
      <c r="H169" s="83">
        <f t="shared" si="82"/>
        <v>1617.8399999999845</v>
      </c>
      <c r="I169" s="82">
        <f t="shared" si="83"/>
        <v>1.2839999999999876E-2</v>
      </c>
      <c r="J169" s="83">
        <f t="shared" si="76"/>
        <v>13.287272727274141</v>
      </c>
      <c r="K169" s="75" t="e">
        <f>IF(Selbstdeklaration!$C$119=L169,O169,0)</f>
        <v>#NUM!</v>
      </c>
      <c r="L169" s="66">
        <v>126000</v>
      </c>
      <c r="M169" s="83">
        <f t="shared" si="84"/>
        <v>559.4400000000029</v>
      </c>
      <c r="N169" s="82">
        <f t="shared" si="85"/>
        <v>4.4400000000000229E-3</v>
      </c>
      <c r="O169" s="83">
        <f t="shared" si="77"/>
        <v>4.7781818181815545</v>
      </c>
      <c r="P169" s="75" t="e">
        <f>IF(Selbstdeklaration!$C$119=Q169,T169,0)</f>
        <v>#NUM!</v>
      </c>
      <c r="Q169" s="66">
        <v>126000</v>
      </c>
      <c r="R169" s="83">
        <f t="shared" si="86"/>
        <v>1088.6399999999921</v>
      </c>
      <c r="S169" s="82">
        <f t="shared" si="87"/>
        <v>8.6399999999999377E-3</v>
      </c>
      <c r="T169" s="83">
        <f t="shared" si="78"/>
        <v>9.0327272727279873</v>
      </c>
      <c r="U169" s="75" t="e">
        <f>IF(Selbstdeklaration!$C$119=V169,W169,0)</f>
        <v>#NUM!</v>
      </c>
      <c r="V169" s="66">
        <v>126000</v>
      </c>
      <c r="W169" s="83">
        <f t="shared" si="88"/>
        <v>119.00000000000036</v>
      </c>
      <c r="X169" s="82">
        <f t="shared" si="89"/>
        <v>9.444444444444473E-4</v>
      </c>
      <c r="Y169" s="83">
        <f t="shared" si="79"/>
        <v>10.999999999999645</v>
      </c>
    </row>
    <row r="170" spans="1:25" x14ac:dyDescent="0.3">
      <c r="A170" s="75" t="e">
        <f>IF(Selbstdeklaration!$C$119=B170,E170,0)</f>
        <v>#NUM!</v>
      </c>
      <c r="B170" s="66">
        <v>126500</v>
      </c>
      <c r="C170" s="83">
        <f t="shared" si="80"/>
        <v>880.25259259258917</v>
      </c>
      <c r="D170" s="82">
        <f t="shared" si="81"/>
        <v>6.9585185185184915E-3</v>
      </c>
      <c r="E170" s="83">
        <f t="shared" si="75"/>
        <v>5.0679461279464393</v>
      </c>
      <c r="F170" s="75" t="e">
        <f>IF(Selbstdeklaration!$C$119=G170,J170,0)</f>
        <v>#NUM!</v>
      </c>
      <c r="G170" s="66">
        <v>126500</v>
      </c>
      <c r="H170" s="83">
        <f t="shared" si="82"/>
        <v>1625.8529629629472</v>
      </c>
      <c r="I170" s="82">
        <f t="shared" si="83"/>
        <v>1.2852592592592468E-2</v>
      </c>
      <c r="J170" s="83">
        <f t="shared" si="76"/>
        <v>12.558821548822978</v>
      </c>
      <c r="K170" s="75" t="e">
        <f>IF(Selbstdeklaration!$C$119=L170,O170,0)</f>
        <v>#NUM!</v>
      </c>
      <c r="L170" s="66">
        <v>126500</v>
      </c>
      <c r="M170" s="83">
        <f t="shared" si="84"/>
        <v>562.31592592592881</v>
      </c>
      <c r="N170" s="82">
        <f t="shared" si="85"/>
        <v>4.4451851851852082E-3</v>
      </c>
      <c r="O170" s="83">
        <f t="shared" si="77"/>
        <v>4.5167340067337447</v>
      </c>
      <c r="P170" s="75" t="e">
        <f>IF(Selbstdeklaration!$C$119=Q170,T170,0)</f>
        <v>#NUM!</v>
      </c>
      <c r="Q170" s="66">
        <v>126500</v>
      </c>
      <c r="R170" s="83">
        <f t="shared" si="86"/>
        <v>1094.0844444444365</v>
      </c>
      <c r="S170" s="82">
        <f t="shared" si="87"/>
        <v>8.6488888888888258E-3</v>
      </c>
      <c r="T170" s="83">
        <f t="shared" si="78"/>
        <v>8.5377777777785013</v>
      </c>
      <c r="U170" s="75" t="e">
        <f>IF(Selbstdeklaration!$C$119=V170,W170,0)</f>
        <v>#NUM!</v>
      </c>
      <c r="V170" s="66">
        <v>126500</v>
      </c>
      <c r="W170" s="83">
        <f t="shared" si="88"/>
        <v>119.60236625514439</v>
      </c>
      <c r="X170" s="82">
        <f t="shared" si="89"/>
        <v>9.4547325102880945E-4</v>
      </c>
      <c r="Y170" s="83">
        <f t="shared" si="79"/>
        <v>10.397633744855611</v>
      </c>
    </row>
    <row r="171" spans="1:25" x14ac:dyDescent="0.3">
      <c r="A171" s="75" t="e">
        <f>IF(Selbstdeklaration!$C$119=B171,E171,0)</f>
        <v>#NUM!</v>
      </c>
      <c r="B171" s="66">
        <v>127000</v>
      </c>
      <c r="C171" s="83">
        <f t="shared" si="80"/>
        <v>883.5437037037002</v>
      </c>
      <c r="D171" s="82">
        <f t="shared" si="81"/>
        <v>6.9570370370370099E-3</v>
      </c>
      <c r="E171" s="83">
        <f t="shared" si="75"/>
        <v>4.7687542087545269</v>
      </c>
      <c r="F171" s="75" t="e">
        <f>IF(Selbstdeklaration!$C$119=G171,J171,0)</f>
        <v>#NUM!</v>
      </c>
      <c r="G171" s="66">
        <v>127000</v>
      </c>
      <c r="H171" s="83">
        <f t="shared" si="82"/>
        <v>1633.8785185185025</v>
      </c>
      <c r="I171" s="82">
        <f t="shared" si="83"/>
        <v>1.2865185185185059E-2</v>
      </c>
      <c r="J171" s="83">
        <f t="shared" si="76"/>
        <v>11.829225589227049</v>
      </c>
      <c r="K171" s="75" t="e">
        <f>IF(Selbstdeklaration!$C$119=L171,O171,0)</f>
        <v>#NUM!</v>
      </c>
      <c r="L171" s="66">
        <v>127000</v>
      </c>
      <c r="M171" s="83">
        <f t="shared" si="84"/>
        <v>565.19703703703999</v>
      </c>
      <c r="N171" s="82">
        <f t="shared" si="85"/>
        <v>4.4503703703703936E-3</v>
      </c>
      <c r="O171" s="83">
        <f t="shared" si="77"/>
        <v>4.2548148148145462</v>
      </c>
      <c r="P171" s="75" t="e">
        <f>IF(Selbstdeklaration!$C$119=Q171,T171,0)</f>
        <v>#NUM!</v>
      </c>
      <c r="Q171" s="66">
        <v>127000</v>
      </c>
      <c r="R171" s="83">
        <f t="shared" si="86"/>
        <v>1099.5377777777696</v>
      </c>
      <c r="S171" s="82">
        <f t="shared" si="87"/>
        <v>8.6577777777777139E-3</v>
      </c>
      <c r="T171" s="83">
        <f t="shared" si="78"/>
        <v>8.042020202020943</v>
      </c>
      <c r="U171" s="75" t="e">
        <f>IF(Selbstdeklaration!$C$119=V171,W171,0)</f>
        <v>#NUM!</v>
      </c>
      <c r="V171" s="66">
        <v>127000</v>
      </c>
      <c r="W171" s="83">
        <f t="shared" si="88"/>
        <v>120.2057613168728</v>
      </c>
      <c r="X171" s="82">
        <f t="shared" si="89"/>
        <v>9.4650205761317161E-4</v>
      </c>
      <c r="Y171" s="83">
        <f t="shared" si="79"/>
        <v>9.7942386831272046</v>
      </c>
    </row>
    <row r="172" spans="1:25" x14ac:dyDescent="0.3">
      <c r="A172" s="75" t="e">
        <f>IF(Selbstdeklaration!$C$119=B172,E172,0)</f>
        <v>#NUM!</v>
      </c>
      <c r="B172" s="79">
        <v>127500</v>
      </c>
      <c r="C172" s="83">
        <f t="shared" si="80"/>
        <v>886.83333333332985</v>
      </c>
      <c r="D172" s="82">
        <f t="shared" si="81"/>
        <v>6.9555555555555282E-3</v>
      </c>
      <c r="E172" s="83">
        <f t="shared" si="75"/>
        <v>4.4696969696972868</v>
      </c>
      <c r="F172" s="75" t="e">
        <f>IF(Selbstdeklaration!$C$119=G172,J172,0)</f>
        <v>#NUM!</v>
      </c>
      <c r="G172" s="79">
        <v>127500</v>
      </c>
      <c r="H172" s="83">
        <f t="shared" si="82"/>
        <v>1641.9166666666506</v>
      </c>
      <c r="I172" s="82">
        <f t="shared" si="83"/>
        <v>1.2877777777777651E-2</v>
      </c>
      <c r="J172" s="83">
        <f t="shared" si="76"/>
        <v>11.09848484848631</v>
      </c>
      <c r="K172" s="75" t="e">
        <f>IF(Selbstdeklaration!$C$119=L172,O172,0)</f>
        <v>#NUM!</v>
      </c>
      <c r="L172" s="79">
        <v>127500</v>
      </c>
      <c r="M172" s="83">
        <f t="shared" si="84"/>
        <v>568.08333333333633</v>
      </c>
      <c r="N172" s="82">
        <f t="shared" si="85"/>
        <v>4.4555555555555789E-3</v>
      </c>
      <c r="O172" s="83">
        <f t="shared" si="77"/>
        <v>3.9924242424239704</v>
      </c>
      <c r="P172" s="75" t="e">
        <f>IF(Selbstdeklaration!$C$119=Q172,T172,0)</f>
        <v>#NUM!</v>
      </c>
      <c r="Q172" s="79">
        <v>127500</v>
      </c>
      <c r="R172" s="83">
        <f t="shared" si="86"/>
        <v>1104.9999999999918</v>
      </c>
      <c r="S172" s="82">
        <f t="shared" si="87"/>
        <v>8.6666666666666021E-3</v>
      </c>
      <c r="T172" s="83">
        <f t="shared" si="78"/>
        <v>7.5454545454552893</v>
      </c>
      <c r="U172" s="75" t="e">
        <f>IF(Selbstdeklaration!$C$119=V172,W172,0)</f>
        <v>#NUM!</v>
      </c>
      <c r="V172" s="79">
        <v>127500</v>
      </c>
      <c r="W172" s="83">
        <f t="shared" si="88"/>
        <v>120.81018518518556</v>
      </c>
      <c r="X172" s="82">
        <f t="shared" si="89"/>
        <v>9.4753086419753377E-4</v>
      </c>
      <c r="Y172" s="83">
        <f t="shared" si="79"/>
        <v>9.1898148148144401</v>
      </c>
    </row>
    <row r="173" spans="1:25" x14ac:dyDescent="0.3">
      <c r="A173" s="75" t="e">
        <f>IF(Selbstdeklaration!$C$119=B173,E173,0)</f>
        <v>#NUM!</v>
      </c>
      <c r="B173" s="66">
        <v>128000</v>
      </c>
      <c r="C173" s="83">
        <f t="shared" si="80"/>
        <v>890.12148148147799</v>
      </c>
      <c r="D173" s="82">
        <f t="shared" si="81"/>
        <v>6.9540740740740466E-3</v>
      </c>
      <c r="E173" s="83">
        <f t="shared" si="75"/>
        <v>4.1707744107747287</v>
      </c>
      <c r="F173" s="75" t="e">
        <f>IF(Selbstdeklaration!$C$119=G173,J173,0)</f>
        <v>#NUM!</v>
      </c>
      <c r="G173" s="66">
        <v>128000</v>
      </c>
      <c r="H173" s="83">
        <f t="shared" si="82"/>
        <v>1649.9674074073912</v>
      </c>
      <c r="I173" s="82">
        <f t="shared" si="83"/>
        <v>1.2890370370370243E-2</v>
      </c>
      <c r="J173" s="83">
        <f t="shared" si="76"/>
        <v>10.366599326600801</v>
      </c>
      <c r="K173" s="75" t="e">
        <f>IF(Selbstdeklaration!$C$119=L173,O173,0)</f>
        <v>#NUM!</v>
      </c>
      <c r="L173" s="66">
        <v>128000</v>
      </c>
      <c r="M173" s="83">
        <f t="shared" si="84"/>
        <v>570.97481481481782</v>
      </c>
      <c r="N173" s="82">
        <f t="shared" si="85"/>
        <v>4.4607407407407642E-3</v>
      </c>
      <c r="O173" s="83">
        <f t="shared" si="77"/>
        <v>3.7295622895620166</v>
      </c>
      <c r="P173" s="75" t="e">
        <f>IF(Selbstdeklaration!$C$119=Q173,T173,0)</f>
        <v>#NUM!</v>
      </c>
      <c r="Q173" s="66">
        <v>128000</v>
      </c>
      <c r="R173" s="83">
        <f t="shared" si="86"/>
        <v>1110.4711111111028</v>
      </c>
      <c r="S173" s="82">
        <f t="shared" si="87"/>
        <v>8.6755555555554902E-3</v>
      </c>
      <c r="T173" s="83">
        <f t="shared" si="78"/>
        <v>7.048080808081564</v>
      </c>
      <c r="U173" s="75" t="e">
        <f>IF(Selbstdeklaration!$C$119=V173,W173,0)</f>
        <v>#NUM!</v>
      </c>
      <c r="V173" s="66">
        <v>128000</v>
      </c>
      <c r="W173" s="83">
        <f t="shared" si="88"/>
        <v>121.41563786008268</v>
      </c>
      <c r="X173" s="82">
        <f t="shared" si="89"/>
        <v>9.4855967078189593E-4</v>
      </c>
      <c r="Y173" s="83">
        <f t="shared" si="79"/>
        <v>8.5843621399173173</v>
      </c>
    </row>
    <row r="174" spans="1:25" x14ac:dyDescent="0.3">
      <c r="A174" s="75" t="e">
        <f>IF(Selbstdeklaration!$C$119=B174,E174,0)</f>
        <v>#NUM!</v>
      </c>
      <c r="B174" s="66">
        <v>128500</v>
      </c>
      <c r="C174" s="83">
        <f t="shared" si="80"/>
        <v>893.40814814814462</v>
      </c>
      <c r="D174" s="82">
        <f t="shared" si="81"/>
        <v>6.9525925925925649E-3</v>
      </c>
      <c r="E174" s="83">
        <f t="shared" si="75"/>
        <v>3.8719865319868529</v>
      </c>
      <c r="F174" s="75" t="e">
        <f>IF(Selbstdeklaration!$C$119=G174,J174,0)</f>
        <v>#NUM!</v>
      </c>
      <c r="G174" s="66">
        <v>128500</v>
      </c>
      <c r="H174" s="83">
        <f t="shared" si="82"/>
        <v>1658.0307407407242</v>
      </c>
      <c r="I174" s="82">
        <f t="shared" si="83"/>
        <v>1.2902962962962835E-2</v>
      </c>
      <c r="J174" s="83">
        <f t="shared" si="76"/>
        <v>9.6335690235705229</v>
      </c>
      <c r="K174" s="75" t="e">
        <f>IF(Selbstdeklaration!$C$119=L174,O174,0)</f>
        <v>#NUM!</v>
      </c>
      <c r="L174" s="66">
        <v>128500</v>
      </c>
      <c r="M174" s="83">
        <f t="shared" si="84"/>
        <v>573.87148148148447</v>
      </c>
      <c r="N174" s="82">
        <f t="shared" si="85"/>
        <v>4.4659259259259496E-3</v>
      </c>
      <c r="O174" s="83">
        <f t="shared" si="77"/>
        <v>3.4662289562286848</v>
      </c>
      <c r="P174" s="75" t="e">
        <f>IF(Selbstdeklaration!$C$119=Q174,T174,0)</f>
        <v>#NUM!</v>
      </c>
      <c r="Q174" s="66">
        <v>128500</v>
      </c>
      <c r="R174" s="83">
        <f t="shared" si="86"/>
        <v>1115.9511111111026</v>
      </c>
      <c r="S174" s="82">
        <f t="shared" si="87"/>
        <v>8.6844444444443784E-3</v>
      </c>
      <c r="T174" s="83">
        <f t="shared" si="78"/>
        <v>6.5498989898997646</v>
      </c>
      <c r="U174" s="75" t="e">
        <f>IF(Selbstdeklaration!$C$119=V174,W174,0)</f>
        <v>#NUM!</v>
      </c>
      <c r="V174" s="66">
        <v>128500</v>
      </c>
      <c r="W174" s="83">
        <f t="shared" si="88"/>
        <v>122.02211934156416</v>
      </c>
      <c r="X174" s="82">
        <f t="shared" si="89"/>
        <v>9.4958847736625808E-4</v>
      </c>
      <c r="Y174" s="83">
        <f t="shared" si="79"/>
        <v>7.9778806584358364</v>
      </c>
    </row>
    <row r="175" spans="1:25" x14ac:dyDescent="0.3">
      <c r="A175" s="75" t="e">
        <f>IF(Selbstdeklaration!$C$119=B175,E175,0)</f>
        <v>#NUM!</v>
      </c>
      <c r="B175" s="66">
        <v>129000</v>
      </c>
      <c r="C175" s="83">
        <f t="shared" si="80"/>
        <v>896.69333333332975</v>
      </c>
      <c r="D175" s="82">
        <f t="shared" si="81"/>
        <v>6.9511111111110833E-3</v>
      </c>
      <c r="E175" s="83">
        <f t="shared" si="75"/>
        <v>3.5733333333336592</v>
      </c>
      <c r="F175" s="75" t="e">
        <f>IF(Selbstdeklaration!$C$119=G175,J175,0)</f>
        <v>#NUM!</v>
      </c>
      <c r="G175" s="66">
        <v>129000</v>
      </c>
      <c r="H175" s="83">
        <f t="shared" si="82"/>
        <v>1666.10666666665</v>
      </c>
      <c r="I175" s="82">
        <f t="shared" si="83"/>
        <v>1.2915555555555427E-2</v>
      </c>
      <c r="J175" s="83">
        <f t="shared" si="76"/>
        <v>8.8993939393954573</v>
      </c>
      <c r="K175" s="75" t="e">
        <f>IF(Selbstdeklaration!$C$119=L175,O175,0)</f>
        <v>#NUM!</v>
      </c>
      <c r="L175" s="66">
        <v>129000</v>
      </c>
      <c r="M175" s="83">
        <f t="shared" si="84"/>
        <v>576.77333333333638</v>
      </c>
      <c r="N175" s="82">
        <f t="shared" si="85"/>
        <v>4.4711111111111349E-3</v>
      </c>
      <c r="O175" s="83">
        <f t="shared" si="77"/>
        <v>3.2024242424239655</v>
      </c>
      <c r="P175" s="75" t="e">
        <f>IF(Selbstdeklaration!$C$119=Q175,T175,0)</f>
        <v>#NUM!</v>
      </c>
      <c r="Q175" s="66">
        <v>129000</v>
      </c>
      <c r="R175" s="83">
        <f t="shared" si="86"/>
        <v>1121.4399999999914</v>
      </c>
      <c r="S175" s="82">
        <f t="shared" si="87"/>
        <v>8.6933333333332665E-3</v>
      </c>
      <c r="T175" s="83">
        <f t="shared" si="78"/>
        <v>6.0509090909098715</v>
      </c>
      <c r="U175" s="75" t="e">
        <f>IF(Selbstdeklaration!$C$119=V175,W175,0)</f>
        <v>#NUM!</v>
      </c>
      <c r="V175" s="66">
        <v>129000</v>
      </c>
      <c r="W175" s="83">
        <f t="shared" si="88"/>
        <v>122.62962962963002</v>
      </c>
      <c r="X175" s="82">
        <f t="shared" si="89"/>
        <v>9.5061728395062024E-4</v>
      </c>
      <c r="Y175" s="83">
        <f t="shared" si="79"/>
        <v>7.370370370369983</v>
      </c>
    </row>
    <row r="176" spans="1:25" x14ac:dyDescent="0.3">
      <c r="A176" s="75" t="e">
        <f>IF(Selbstdeklaration!$C$119=B176,E176,0)</f>
        <v>#NUM!</v>
      </c>
      <c r="B176" s="66">
        <v>129500</v>
      </c>
      <c r="C176" s="83">
        <f t="shared" si="80"/>
        <v>899.97703703703337</v>
      </c>
      <c r="D176" s="82">
        <f t="shared" si="81"/>
        <v>6.9496296296296016E-3</v>
      </c>
      <c r="E176" s="83">
        <f t="shared" si="75"/>
        <v>3.2748148148151484</v>
      </c>
      <c r="F176" s="75" t="e">
        <f>IF(Selbstdeklaration!$C$119=G176,J176,0)</f>
        <v>#NUM!</v>
      </c>
      <c r="G176" s="66">
        <v>129500</v>
      </c>
      <c r="H176" s="83">
        <f t="shared" si="82"/>
        <v>1674.1951851851684</v>
      </c>
      <c r="I176" s="82">
        <f t="shared" si="83"/>
        <v>1.2928148148148019E-2</v>
      </c>
      <c r="J176" s="83">
        <f t="shared" si="76"/>
        <v>8.1640740740756019</v>
      </c>
      <c r="K176" s="75" t="e">
        <f>IF(Selbstdeklaration!$C$119=L176,O176,0)</f>
        <v>#NUM!</v>
      </c>
      <c r="L176" s="66">
        <v>129500</v>
      </c>
      <c r="M176" s="83">
        <f t="shared" si="84"/>
        <v>579.68037037037345</v>
      </c>
      <c r="N176" s="82">
        <f t="shared" si="85"/>
        <v>4.4762962962963202E-3</v>
      </c>
      <c r="O176" s="83">
        <f t="shared" si="77"/>
        <v>2.9381481481478677</v>
      </c>
      <c r="P176" s="75" t="e">
        <f>IF(Selbstdeklaration!$C$119=Q176,T176,0)</f>
        <v>#NUM!</v>
      </c>
      <c r="Q176" s="66">
        <v>129500</v>
      </c>
      <c r="R176" s="83">
        <f t="shared" si="86"/>
        <v>1126.937777777769</v>
      </c>
      <c r="S176" s="82">
        <f t="shared" si="87"/>
        <v>8.7022222222221546E-3</v>
      </c>
      <c r="T176" s="83">
        <f t="shared" si="78"/>
        <v>5.5511111111119051</v>
      </c>
      <c r="U176" s="75" t="e">
        <f>IF(Selbstdeklaration!$C$119=V176,W176,0)</f>
        <v>#NUM!</v>
      </c>
      <c r="V176" s="66">
        <v>129500</v>
      </c>
      <c r="W176" s="83">
        <f t="shared" si="88"/>
        <v>123.23816872428021</v>
      </c>
      <c r="X176" s="82">
        <f t="shared" si="89"/>
        <v>9.516460905349824E-4</v>
      </c>
      <c r="Y176" s="83">
        <f t="shared" si="79"/>
        <v>6.7618312757197856</v>
      </c>
    </row>
    <row r="177" spans="1:25" x14ac:dyDescent="0.3">
      <c r="A177" s="75" t="e">
        <f>IF(Selbstdeklaration!$C$119=B177,E177,0)</f>
        <v>#NUM!</v>
      </c>
      <c r="B177" s="66">
        <v>130000</v>
      </c>
      <c r="C177" s="83">
        <f t="shared" si="80"/>
        <v>903.2592592592556</v>
      </c>
      <c r="D177" s="82">
        <f t="shared" si="81"/>
        <v>6.94814814814812E-3</v>
      </c>
      <c r="E177" s="83">
        <f t="shared" si="75"/>
        <v>2.9764309764313093</v>
      </c>
      <c r="F177" s="75" t="e">
        <f>IF(Selbstdeklaration!$C$119=G177,J177,0)</f>
        <v>#NUM!</v>
      </c>
      <c r="G177" s="66">
        <v>130000</v>
      </c>
      <c r="H177" s="83">
        <f t="shared" si="82"/>
        <v>1682.2962962962793</v>
      </c>
      <c r="I177" s="82">
        <f t="shared" si="83"/>
        <v>1.294074074074061E-2</v>
      </c>
      <c r="J177" s="83">
        <f t="shared" si="76"/>
        <v>7.4276094276109772</v>
      </c>
      <c r="K177" s="75" t="e">
        <f>IF(Selbstdeklaration!$C$119=L177,O177,0)</f>
        <v>#NUM!</v>
      </c>
      <c r="L177" s="66">
        <v>130000</v>
      </c>
      <c r="M177" s="83">
        <f t="shared" si="84"/>
        <v>582.59259259259568</v>
      </c>
      <c r="N177" s="82">
        <f t="shared" si="85"/>
        <v>4.4814814814815055E-3</v>
      </c>
      <c r="O177" s="83">
        <f t="shared" si="77"/>
        <v>2.6734006734003928</v>
      </c>
      <c r="P177" s="75" t="e">
        <f>IF(Selbstdeklaration!$C$119=Q177,T177,0)</f>
        <v>#NUM!</v>
      </c>
      <c r="Q177" s="66">
        <v>130000</v>
      </c>
      <c r="R177" s="83">
        <f t="shared" si="86"/>
        <v>1132.4444444444355</v>
      </c>
      <c r="S177" s="82">
        <f t="shared" si="87"/>
        <v>8.7111111111110428E-3</v>
      </c>
      <c r="T177" s="83">
        <f t="shared" si="78"/>
        <v>5.0505050505058655</v>
      </c>
      <c r="U177" s="75" t="e">
        <f>IF(Selbstdeklaration!$C$119=V177,W177,0)</f>
        <v>#NUM!</v>
      </c>
      <c r="V177" s="66">
        <v>130000</v>
      </c>
      <c r="W177" s="83">
        <f t="shared" si="88"/>
        <v>123.8477366255148</v>
      </c>
      <c r="X177" s="82">
        <f t="shared" si="89"/>
        <v>9.5267489711934456E-4</v>
      </c>
      <c r="Y177" s="83">
        <f t="shared" si="79"/>
        <v>6.1522633744852016</v>
      </c>
    </row>
    <row r="178" spans="1:25" x14ac:dyDescent="0.3">
      <c r="A178" s="75" t="e">
        <f>IF(Selbstdeklaration!$C$119=B178,E178,0)</f>
        <v>#NUM!</v>
      </c>
      <c r="B178" s="66">
        <v>130500</v>
      </c>
      <c r="C178" s="83">
        <f t="shared" si="80"/>
        <v>906.53999999999633</v>
      </c>
      <c r="D178" s="82">
        <f t="shared" si="81"/>
        <v>6.9466666666666383E-3</v>
      </c>
      <c r="E178" s="83">
        <f t="shared" si="75"/>
        <v>2.6781818181821522</v>
      </c>
      <c r="F178" s="75" t="e">
        <f>IF(Selbstdeklaration!$C$119=G178,J178,0)</f>
        <v>#NUM!</v>
      </c>
      <c r="G178" s="66">
        <v>130500</v>
      </c>
      <c r="H178" s="83">
        <f t="shared" si="82"/>
        <v>1690.4099999999828</v>
      </c>
      <c r="I178" s="82">
        <f t="shared" si="83"/>
        <v>1.2953333333333202E-2</v>
      </c>
      <c r="J178" s="83">
        <f t="shared" si="76"/>
        <v>6.6900000000015636</v>
      </c>
      <c r="K178" s="75" t="e">
        <f>IF(Selbstdeklaration!$C$119=L178,O178,0)</f>
        <v>#NUM!</v>
      </c>
      <c r="L178" s="66">
        <v>130500</v>
      </c>
      <c r="M178" s="83">
        <f t="shared" si="84"/>
        <v>585.51000000000317</v>
      </c>
      <c r="N178" s="82">
        <f t="shared" si="85"/>
        <v>4.4866666666666909E-3</v>
      </c>
      <c r="O178" s="83">
        <f t="shared" si="77"/>
        <v>2.4081818181815295</v>
      </c>
      <c r="P178" s="75" t="e">
        <f>IF(Selbstdeklaration!$C$119=Q178,T178,0)</f>
        <v>#NUM!</v>
      </c>
      <c r="Q178" s="66">
        <v>130500</v>
      </c>
      <c r="R178" s="83">
        <f t="shared" si="86"/>
        <v>1137.9599999999909</v>
      </c>
      <c r="S178" s="82">
        <f t="shared" si="87"/>
        <v>8.7199999999999309E-3</v>
      </c>
      <c r="T178" s="83">
        <f t="shared" si="78"/>
        <v>4.5490909090917322</v>
      </c>
      <c r="U178" s="75" t="e">
        <f>IF(Selbstdeklaration!$C$119=V178,W178,0)</f>
        <v>#NUM!</v>
      </c>
      <c r="V178" s="66">
        <v>130500</v>
      </c>
      <c r="W178" s="83">
        <f t="shared" si="88"/>
        <v>124.45833333333373</v>
      </c>
      <c r="X178" s="82">
        <f t="shared" si="89"/>
        <v>9.5370370370370672E-4</v>
      </c>
      <c r="Y178" s="83">
        <f t="shared" si="79"/>
        <v>5.5416666666662735</v>
      </c>
    </row>
    <row r="179" spans="1:25" x14ac:dyDescent="0.3">
      <c r="A179" s="75" t="e">
        <f>IF(Selbstdeklaration!$C$119=B179,E179,0)</f>
        <v>#NUM!</v>
      </c>
      <c r="B179" s="66">
        <v>131000</v>
      </c>
      <c r="C179" s="83">
        <f t="shared" si="80"/>
        <v>909.81925925925555</v>
      </c>
      <c r="D179" s="82">
        <f t="shared" si="81"/>
        <v>6.9451851851851567E-3</v>
      </c>
      <c r="E179" s="83">
        <f t="shared" si="75"/>
        <v>2.3800673400676775</v>
      </c>
      <c r="F179" s="75" t="e">
        <f>IF(Selbstdeklaration!$C$119=G179,J179,0)</f>
        <v>#NUM!</v>
      </c>
      <c r="G179" s="66">
        <v>131000</v>
      </c>
      <c r="H179" s="83">
        <f t="shared" si="82"/>
        <v>1698.536296296279</v>
      </c>
      <c r="I179" s="82">
        <f t="shared" si="83"/>
        <v>1.2965925925925794E-2</v>
      </c>
      <c r="J179" s="83">
        <f t="shared" si="76"/>
        <v>5.9512457912473602</v>
      </c>
      <c r="K179" s="75" t="e">
        <f>IF(Selbstdeklaration!$C$119=L179,O179,0)</f>
        <v>#NUM!</v>
      </c>
      <c r="L179" s="66">
        <v>131000</v>
      </c>
      <c r="M179" s="83">
        <f t="shared" si="84"/>
        <v>588.43259259259582</v>
      </c>
      <c r="N179" s="82">
        <f t="shared" si="85"/>
        <v>4.4918518518518762E-3</v>
      </c>
      <c r="O179" s="83">
        <f t="shared" si="77"/>
        <v>2.1424915824912887</v>
      </c>
      <c r="P179" s="75" t="e">
        <f>IF(Selbstdeklaration!$C$119=Q179,T179,0)</f>
        <v>#NUM!</v>
      </c>
      <c r="Q179" s="66">
        <v>131000</v>
      </c>
      <c r="R179" s="83">
        <f t="shared" si="86"/>
        <v>1143.4844444444352</v>
      </c>
      <c r="S179" s="82">
        <f t="shared" si="87"/>
        <v>8.7288888888888191E-3</v>
      </c>
      <c r="T179" s="83">
        <f t="shared" si="78"/>
        <v>4.0468686868695265</v>
      </c>
      <c r="U179" s="75" t="e">
        <f>IF(Selbstdeklaration!$C$119=V179,W179,0)</f>
        <v>#NUM!</v>
      </c>
      <c r="V179" s="66">
        <v>131000</v>
      </c>
      <c r="W179" s="83">
        <f t="shared" si="88"/>
        <v>125.06995884773703</v>
      </c>
      <c r="X179" s="82">
        <f t="shared" si="89"/>
        <v>9.5473251028806887E-4</v>
      </c>
      <c r="Y179" s="83">
        <f t="shared" si="79"/>
        <v>4.930041152262973</v>
      </c>
    </row>
    <row r="180" spans="1:25" x14ac:dyDescent="0.3">
      <c r="A180" s="75" t="e">
        <f>IF(Selbstdeklaration!$C$119=B180,E180,0)</f>
        <v>#NUM!</v>
      </c>
      <c r="B180" s="66">
        <v>131500</v>
      </c>
      <c r="C180" s="83">
        <f t="shared" si="80"/>
        <v>913.09703703703326</v>
      </c>
      <c r="D180" s="82">
        <f t="shared" si="81"/>
        <v>6.943703703703675E-3</v>
      </c>
      <c r="E180" s="83">
        <f t="shared" si="75"/>
        <v>2.0820875420878853</v>
      </c>
      <c r="F180" s="75" t="e">
        <f>IF(Selbstdeklaration!$C$119=G180,J180,0)</f>
        <v>#NUM!</v>
      </c>
      <c r="G180" s="66">
        <v>131500</v>
      </c>
      <c r="H180" s="83">
        <f t="shared" si="82"/>
        <v>1706.6751851851677</v>
      </c>
      <c r="I180" s="82">
        <f t="shared" si="83"/>
        <v>1.2978518518518386E-2</v>
      </c>
      <c r="J180" s="83">
        <f t="shared" si="76"/>
        <v>5.2113468013483892</v>
      </c>
      <c r="K180" s="75" t="e">
        <f>IF(Selbstdeklaration!$C$119=L180,O180,0)</f>
        <v>#NUM!</v>
      </c>
      <c r="L180" s="66">
        <v>131500</v>
      </c>
      <c r="M180" s="83">
        <f t="shared" si="84"/>
        <v>591.36037037037363</v>
      </c>
      <c r="N180" s="82">
        <f t="shared" si="85"/>
        <v>4.4970370370370615E-3</v>
      </c>
      <c r="O180" s="83">
        <f t="shared" si="77"/>
        <v>1.87632996632967</v>
      </c>
      <c r="P180" s="75" t="e">
        <f>IF(Selbstdeklaration!$C$119=Q180,T180,0)</f>
        <v>#NUM!</v>
      </c>
      <c r="Q180" s="66">
        <v>131500</v>
      </c>
      <c r="R180" s="83">
        <f t="shared" si="86"/>
        <v>1149.0177777777685</v>
      </c>
      <c r="S180" s="82">
        <f t="shared" si="87"/>
        <v>8.7377777777777072E-3</v>
      </c>
      <c r="T180" s="83">
        <f t="shared" si="78"/>
        <v>3.5438383838392258</v>
      </c>
      <c r="U180" s="75" t="e">
        <f>IF(Selbstdeklaration!$C$119=V180,W180,0)</f>
        <v>#NUM!</v>
      </c>
      <c r="V180" s="66">
        <v>131500</v>
      </c>
      <c r="W180" s="83">
        <f t="shared" si="88"/>
        <v>125.68261316872469</v>
      </c>
      <c r="X180" s="82">
        <f t="shared" si="89"/>
        <v>9.5576131687243103E-4</v>
      </c>
      <c r="Y180" s="83">
        <f t="shared" si="79"/>
        <v>4.3173868312753143</v>
      </c>
    </row>
    <row r="181" spans="1:25" x14ac:dyDescent="0.3">
      <c r="A181" s="75" t="e">
        <f>IF(Selbstdeklaration!$C$119=B181,E181,0)</f>
        <v>#NUM!</v>
      </c>
      <c r="B181" s="66">
        <v>132000</v>
      </c>
      <c r="C181" s="83">
        <f t="shared" si="80"/>
        <v>916.37333333332958</v>
      </c>
      <c r="D181" s="82">
        <f t="shared" si="81"/>
        <v>6.9422222222221934E-3</v>
      </c>
      <c r="E181" s="83">
        <f t="shared" si="75"/>
        <v>1.7842424242427652</v>
      </c>
      <c r="F181" s="75" t="e">
        <f>IF(Selbstdeklaration!$C$119=G181,J181,0)</f>
        <v>#NUM!</v>
      </c>
      <c r="G181" s="66">
        <v>132000</v>
      </c>
      <c r="H181" s="83">
        <f t="shared" si="82"/>
        <v>1714.8266666666491</v>
      </c>
      <c r="I181" s="82">
        <f t="shared" si="83"/>
        <v>1.2991111111110978E-2</v>
      </c>
      <c r="J181" s="83">
        <f t="shared" si="76"/>
        <v>4.4703030303046285</v>
      </c>
      <c r="K181" s="75" t="e">
        <f>IF(Selbstdeklaration!$C$119=L181,O181,0)</f>
        <v>#NUM!</v>
      </c>
      <c r="L181" s="66">
        <v>132000</v>
      </c>
      <c r="M181" s="83">
        <f t="shared" si="84"/>
        <v>594.29333333333659</v>
      </c>
      <c r="N181" s="82">
        <f t="shared" si="85"/>
        <v>4.5022222222222468E-3</v>
      </c>
      <c r="O181" s="83">
        <f t="shared" si="77"/>
        <v>1.6096969696966736</v>
      </c>
      <c r="P181" s="75" t="e">
        <f>IF(Selbstdeklaration!$C$119=Q181,T181,0)</f>
        <v>#NUM!</v>
      </c>
      <c r="Q181" s="66">
        <v>132000</v>
      </c>
      <c r="R181" s="83">
        <f t="shared" si="86"/>
        <v>1154.5599999999906</v>
      </c>
      <c r="S181" s="82">
        <f t="shared" si="87"/>
        <v>8.7466666666665954E-3</v>
      </c>
      <c r="T181" s="83">
        <f t="shared" si="78"/>
        <v>3.0400000000008522</v>
      </c>
      <c r="U181" s="75" t="e">
        <f>IF(Selbstdeklaration!$C$119=V181,W181,0)</f>
        <v>#NUM!</v>
      </c>
      <c r="V181" s="66">
        <v>132000</v>
      </c>
      <c r="W181" s="83">
        <f t="shared" si="88"/>
        <v>126.2962962962967</v>
      </c>
      <c r="X181" s="82">
        <f t="shared" si="89"/>
        <v>9.5679012345679319E-4</v>
      </c>
      <c r="Y181" s="83">
        <f t="shared" si="79"/>
        <v>3.7037037037032974</v>
      </c>
    </row>
    <row r="182" spans="1:25" x14ac:dyDescent="0.3">
      <c r="A182" s="75" t="e">
        <f>IF(Selbstdeklaration!$C$119=B182,E182,0)</f>
        <v>#NUM!</v>
      </c>
      <c r="B182" s="66">
        <v>132500</v>
      </c>
      <c r="C182" s="83">
        <f t="shared" si="80"/>
        <v>919.64814814814429</v>
      </c>
      <c r="D182" s="82">
        <f t="shared" si="81"/>
        <v>6.9407407407407118E-3</v>
      </c>
      <c r="E182" s="83">
        <f t="shared" si="75"/>
        <v>1.4865319865323376</v>
      </c>
      <c r="F182" s="75" t="e">
        <f>IF(Selbstdeklaration!$C$119=G182,J182,0)</f>
        <v>#NUM!</v>
      </c>
      <c r="G182" s="66">
        <v>132500</v>
      </c>
      <c r="H182" s="83">
        <f t="shared" si="82"/>
        <v>1722.9907407407229</v>
      </c>
      <c r="I182" s="82">
        <f t="shared" si="83"/>
        <v>1.300370370370357E-2</v>
      </c>
      <c r="J182" s="83">
        <f t="shared" si="76"/>
        <v>3.7281144781160989</v>
      </c>
      <c r="K182" s="75" t="e">
        <f>IF(Selbstdeklaration!$C$119=L182,O182,0)</f>
        <v>#NUM!</v>
      </c>
      <c r="L182" s="66">
        <v>132500</v>
      </c>
      <c r="M182" s="83">
        <f t="shared" si="84"/>
        <v>597.23148148148471</v>
      </c>
      <c r="N182" s="82">
        <f t="shared" si="85"/>
        <v>4.5074074074074322E-3</v>
      </c>
      <c r="O182" s="83">
        <f t="shared" si="77"/>
        <v>1.3425925925922995</v>
      </c>
      <c r="P182" s="75" t="e">
        <f>IF(Selbstdeklaration!$C$119=Q182,T182,0)</f>
        <v>#NUM!</v>
      </c>
      <c r="Q182" s="66">
        <v>132500</v>
      </c>
      <c r="R182" s="83">
        <f t="shared" si="86"/>
        <v>1160.1111111111015</v>
      </c>
      <c r="S182" s="82">
        <f t="shared" si="87"/>
        <v>8.7555555555554835E-3</v>
      </c>
      <c r="T182" s="83">
        <f t="shared" si="78"/>
        <v>2.5353535353544059</v>
      </c>
      <c r="U182" s="75" t="e">
        <f>IF(Selbstdeklaration!$C$119=V182,W182,0)</f>
        <v>#NUM!</v>
      </c>
      <c r="V182" s="66">
        <v>132500</v>
      </c>
      <c r="W182" s="83">
        <f t="shared" si="88"/>
        <v>126.91100823045308</v>
      </c>
      <c r="X182" s="82">
        <f t="shared" si="89"/>
        <v>9.5781893004115535E-4</v>
      </c>
      <c r="Y182" s="83">
        <f t="shared" si="79"/>
        <v>3.0889917695469222</v>
      </c>
    </row>
    <row r="183" spans="1:25" x14ac:dyDescent="0.3">
      <c r="A183" s="75" t="e">
        <f>IF(Selbstdeklaration!$C$119=B183,E183,0)</f>
        <v>#NUM!</v>
      </c>
      <c r="B183" s="66">
        <v>133000</v>
      </c>
      <c r="C183" s="83">
        <f t="shared" si="80"/>
        <v>922.9214814814776</v>
      </c>
      <c r="D183" s="82">
        <f t="shared" si="81"/>
        <v>6.9392592592592301E-3</v>
      </c>
      <c r="E183" s="83">
        <f t="shared" si="75"/>
        <v>1.1889562289565818</v>
      </c>
      <c r="F183" s="75" t="e">
        <f>IF(Selbstdeklaration!$C$119=G183,J183,0)</f>
        <v>#NUM!</v>
      </c>
      <c r="G183" s="66">
        <v>133000</v>
      </c>
      <c r="H183" s="83">
        <f t="shared" si="82"/>
        <v>1731.1674074073894</v>
      </c>
      <c r="I183" s="82">
        <f t="shared" si="83"/>
        <v>1.3016296296296161E-2</v>
      </c>
      <c r="J183" s="83">
        <f t="shared" si="76"/>
        <v>2.9847811447827799</v>
      </c>
      <c r="K183" s="75" t="e">
        <f>IF(Selbstdeklaration!$C$119=L183,O183,0)</f>
        <v>#NUM!</v>
      </c>
      <c r="L183" s="66">
        <v>133000</v>
      </c>
      <c r="M183" s="83">
        <f t="shared" si="84"/>
        <v>600.17481481481809</v>
      </c>
      <c r="N183" s="82">
        <f t="shared" si="85"/>
        <v>4.5125925925926175E-3</v>
      </c>
      <c r="O183" s="83">
        <f t="shared" si="77"/>
        <v>1.0750168350165372</v>
      </c>
      <c r="P183" s="75" t="e">
        <f>IF(Selbstdeklaration!$C$119=Q183,T183,0)</f>
        <v>#NUM!</v>
      </c>
      <c r="Q183" s="66">
        <v>133000</v>
      </c>
      <c r="R183" s="83">
        <f t="shared" si="86"/>
        <v>1165.6711111111015</v>
      </c>
      <c r="S183" s="82">
        <f t="shared" si="87"/>
        <v>8.7644444444443716E-3</v>
      </c>
      <c r="T183" s="83">
        <f t="shared" si="78"/>
        <v>2.0298989898998654</v>
      </c>
      <c r="U183" s="75" t="e">
        <f>IF(Selbstdeklaration!$C$119=V183,W183,0)</f>
        <v>#NUM!</v>
      </c>
      <c r="V183" s="66">
        <v>133000</v>
      </c>
      <c r="W183" s="83">
        <f t="shared" si="88"/>
        <v>127.52674897119383</v>
      </c>
      <c r="X183" s="82">
        <f t="shared" si="89"/>
        <v>9.588477366255175E-4</v>
      </c>
      <c r="Y183" s="83">
        <f t="shared" si="79"/>
        <v>2.4732510288061746</v>
      </c>
    </row>
    <row r="184" spans="1:25" x14ac:dyDescent="0.3">
      <c r="A184" s="75" t="e">
        <f>IF(Selbstdeklaration!$C$119=B184,E184,0)</f>
        <v>#NUM!</v>
      </c>
      <c r="B184" s="66">
        <v>133500</v>
      </c>
      <c r="C184" s="83">
        <f t="shared" si="80"/>
        <v>926.19333333332941</v>
      </c>
      <c r="D184" s="82">
        <f t="shared" si="81"/>
        <v>6.9377777777777485E-3</v>
      </c>
      <c r="E184" s="83">
        <f t="shared" si="75"/>
        <v>0.89151515151550853</v>
      </c>
      <c r="F184" s="75" t="e">
        <f>IF(Selbstdeklaration!$C$119=G184,J184,0)</f>
        <v>#NUM!</v>
      </c>
      <c r="G184" s="66">
        <v>133500</v>
      </c>
      <c r="H184" s="83">
        <f t="shared" si="82"/>
        <v>1739.3566666666486</v>
      </c>
      <c r="I184" s="82">
        <f t="shared" si="83"/>
        <v>1.3028888888888753E-2</v>
      </c>
      <c r="J184" s="83">
        <f t="shared" si="76"/>
        <v>2.240303030304672</v>
      </c>
      <c r="K184" s="75" t="e">
        <f>IF(Selbstdeklaration!$C$119=L184,O184,0)</f>
        <v>#NUM!</v>
      </c>
      <c r="L184" s="66">
        <v>133500</v>
      </c>
      <c r="M184" s="83">
        <f t="shared" si="84"/>
        <v>603.12333333333663</v>
      </c>
      <c r="N184" s="82">
        <f t="shared" si="85"/>
        <v>4.5177777777778028E-3</v>
      </c>
      <c r="O184" s="83">
        <f t="shared" si="77"/>
        <v>0.80696969696939713</v>
      </c>
      <c r="P184" s="75" t="e">
        <f>IF(Selbstdeklaration!$C$119=Q184,T184,0)</f>
        <v>#NUM!</v>
      </c>
      <c r="Q184" s="66">
        <v>133500</v>
      </c>
      <c r="R184" s="83">
        <f t="shared" si="86"/>
        <v>1171.2399999999902</v>
      </c>
      <c r="S184" s="82">
        <f t="shared" si="87"/>
        <v>8.7733333333332598E-3</v>
      </c>
      <c r="T184" s="83">
        <f t="shared" si="78"/>
        <v>1.5236363636372516</v>
      </c>
      <c r="U184" s="75" t="e">
        <f>IF(Selbstdeklaration!$C$119=V184,W184,0)</f>
        <v>#NUM!</v>
      </c>
      <c r="V184" s="66">
        <v>133500</v>
      </c>
      <c r="W184" s="83">
        <f t="shared" si="88"/>
        <v>128.14351851851893</v>
      </c>
      <c r="X184" s="82">
        <f t="shared" si="89"/>
        <v>9.5987654320987966E-4</v>
      </c>
      <c r="Y184" s="83">
        <f t="shared" si="79"/>
        <v>1.8564814814810688</v>
      </c>
    </row>
    <row r="185" spans="1:25" x14ac:dyDescent="0.3">
      <c r="A185" s="75" t="e">
        <f>IF(Selbstdeklaration!$C$119=B185,E185,0)</f>
        <v>#NUM!</v>
      </c>
      <c r="B185" s="66">
        <v>134000</v>
      </c>
      <c r="C185" s="83">
        <f t="shared" si="80"/>
        <v>929.46370370369971</v>
      </c>
      <c r="D185" s="82">
        <f t="shared" si="81"/>
        <v>6.9362962962962668E-3</v>
      </c>
      <c r="E185" s="83">
        <f t="shared" si="75"/>
        <v>0.59420875420911756</v>
      </c>
      <c r="F185" s="75" t="e">
        <f>IF(Selbstdeklaration!$C$119=G185,J185,0)</f>
        <v>#NUM!</v>
      </c>
      <c r="G185" s="66">
        <v>134000</v>
      </c>
      <c r="H185" s="83">
        <f t="shared" si="82"/>
        <v>1747.5585185185003</v>
      </c>
      <c r="I185" s="82">
        <f t="shared" si="83"/>
        <v>1.3041481481481345E-2</v>
      </c>
      <c r="J185" s="83">
        <f t="shared" si="76"/>
        <v>1.4946801346817955</v>
      </c>
      <c r="K185" s="75" t="e">
        <f>IF(Selbstdeklaration!$C$119=L185,O185,0)</f>
        <v>#NUM!</v>
      </c>
      <c r="L185" s="66">
        <v>134000</v>
      </c>
      <c r="M185" s="83">
        <f t="shared" si="84"/>
        <v>606.07703703704044</v>
      </c>
      <c r="N185" s="82">
        <f t="shared" si="85"/>
        <v>4.5229629629629882E-3</v>
      </c>
      <c r="O185" s="83">
        <f t="shared" si="77"/>
        <v>0.53845117845086898</v>
      </c>
      <c r="P185" s="75" t="e">
        <f>IF(Selbstdeklaration!$C$119=Q185,T185,0)</f>
        <v>#NUM!</v>
      </c>
      <c r="Q185" s="66">
        <v>134000</v>
      </c>
      <c r="R185" s="83">
        <f t="shared" si="86"/>
        <v>1176.8177777777678</v>
      </c>
      <c r="S185" s="82">
        <f t="shared" si="87"/>
        <v>8.7822222222221479E-3</v>
      </c>
      <c r="T185" s="83">
        <f t="shared" si="78"/>
        <v>1.0165656565665648</v>
      </c>
      <c r="U185" s="75" t="e">
        <f>IF(Selbstdeklaration!$C$119=V185,W185,0)</f>
        <v>#NUM!</v>
      </c>
      <c r="V185" s="66">
        <v>134000</v>
      </c>
      <c r="W185" s="83">
        <f t="shared" si="88"/>
        <v>128.76131687242841</v>
      </c>
      <c r="X185" s="82">
        <f t="shared" si="89"/>
        <v>9.6090534979424182E-4</v>
      </c>
      <c r="Y185" s="83">
        <f t="shared" si="79"/>
        <v>1.2386831275715906</v>
      </c>
    </row>
    <row r="186" spans="1:25" x14ac:dyDescent="0.3">
      <c r="A186" s="75" t="e">
        <f>IF(Selbstdeklaration!$C$119=B186,E186,0)</f>
        <v>#NUM!</v>
      </c>
      <c r="B186" s="66">
        <v>134500</v>
      </c>
      <c r="C186" s="83">
        <f t="shared" si="80"/>
        <v>932.73259259258862</v>
      </c>
      <c r="D186" s="82">
        <f t="shared" si="81"/>
        <v>6.9348148148147852E-3</v>
      </c>
      <c r="E186" s="83">
        <f t="shared" si="75"/>
        <v>0.29703703703739848</v>
      </c>
      <c r="F186" s="75" t="e">
        <f>IF(Selbstdeklaration!$C$119=G186,J186,0)</f>
        <v>#NUM!</v>
      </c>
      <c r="G186" s="66">
        <v>134500</v>
      </c>
      <c r="H186" s="83">
        <f t="shared" si="82"/>
        <v>1755.7729629629446</v>
      </c>
      <c r="I186" s="82">
        <f t="shared" si="83"/>
        <v>1.3054074074073937E-2</v>
      </c>
      <c r="J186" s="83">
        <f t="shared" si="76"/>
        <v>0.74791245791412952</v>
      </c>
      <c r="K186" s="75" t="e">
        <f>IF(Selbstdeklaration!$C$119=L186,O186,0)</f>
        <v>#NUM!</v>
      </c>
      <c r="L186" s="66">
        <v>134500</v>
      </c>
      <c r="M186" s="83">
        <f t="shared" si="84"/>
        <v>609.03592592592929</v>
      </c>
      <c r="N186" s="82">
        <f t="shared" si="85"/>
        <v>4.5281481481481735E-3</v>
      </c>
      <c r="O186" s="83">
        <f t="shared" si="77"/>
        <v>0.26946127946097354</v>
      </c>
      <c r="P186" s="75" t="e">
        <f>IF(Selbstdeklaration!$C$119=Q186,T186,0)</f>
        <v>#NUM!</v>
      </c>
      <c r="Q186" s="66">
        <v>134500</v>
      </c>
      <c r="R186" s="83">
        <f t="shared" si="86"/>
        <v>1182.4044444444344</v>
      </c>
      <c r="S186" s="82">
        <f t="shared" si="87"/>
        <v>8.7911111111110361E-3</v>
      </c>
      <c r="T186" s="83">
        <f t="shared" si="78"/>
        <v>0.50868686868778401</v>
      </c>
      <c r="U186" s="75" t="e">
        <f>IF(Selbstdeklaration!$C$119=V186,W186,0)</f>
        <v>#NUM!</v>
      </c>
      <c r="V186" s="66">
        <v>134500</v>
      </c>
      <c r="W186" s="83">
        <f t="shared" si="88"/>
        <v>129.38014403292223</v>
      </c>
      <c r="X186" s="82">
        <f t="shared" si="89"/>
        <v>9.6193415637860398E-4</v>
      </c>
      <c r="Y186" s="83">
        <f t="shared" si="79"/>
        <v>0.61985596707776836</v>
      </c>
    </row>
    <row r="187" spans="1:25" x14ac:dyDescent="0.3">
      <c r="A187" s="75" t="e">
        <f>IF(Selbstdeklaration!$C$119=B187,E187,0)</f>
        <v>#NUM!</v>
      </c>
      <c r="B187" s="66">
        <v>135000</v>
      </c>
      <c r="C187" s="83">
        <f>+E5</f>
        <v>936</v>
      </c>
      <c r="D187" s="82">
        <f>+C187/B187</f>
        <v>6.933333333333333E-3</v>
      </c>
      <c r="E187" s="83">
        <f t="shared" si="75"/>
        <v>0</v>
      </c>
      <c r="F187" s="75" t="e">
        <f>IF(Selbstdeklaration!$C$119=G187,J187,0)</f>
        <v>#NUM!</v>
      </c>
      <c r="G187" s="66">
        <v>135000</v>
      </c>
      <c r="H187" s="83">
        <f>+J5</f>
        <v>1764</v>
      </c>
      <c r="I187" s="82">
        <f>+H187/G187</f>
        <v>1.3066666666666667E-2</v>
      </c>
      <c r="J187" s="83">
        <f>+(H187-J5)*I187</f>
        <v>0</v>
      </c>
      <c r="K187" s="75" t="e">
        <f>IF(Selbstdeklaration!$C$119=L187,O187,0)</f>
        <v>#NUM!</v>
      </c>
      <c r="L187" s="66">
        <v>135000</v>
      </c>
      <c r="M187" s="83">
        <f>+O5</f>
        <v>612</v>
      </c>
      <c r="N187" s="82">
        <f>+M187/L187</f>
        <v>4.5333333333333337E-3</v>
      </c>
      <c r="O187" s="83">
        <f>+(M187-O5)*N187</f>
        <v>0</v>
      </c>
      <c r="P187" s="75" t="e">
        <f>IF(Selbstdeklaration!$C$119=Q187,T187,0)</f>
        <v>#NUM!</v>
      </c>
      <c r="Q187" s="66">
        <v>135000</v>
      </c>
      <c r="R187" s="83">
        <f>+T5</f>
        <v>1188</v>
      </c>
      <c r="S187" s="82">
        <f>+R187/Q187</f>
        <v>8.8000000000000005E-3</v>
      </c>
      <c r="T187" s="83">
        <f>+(R187-T5)*S187</f>
        <v>0</v>
      </c>
      <c r="U187" s="75" t="e">
        <f>IF(Selbstdeklaration!$C$119=V187,W187,0)</f>
        <v>#NUM!</v>
      </c>
      <c r="V187" s="66">
        <v>135000</v>
      </c>
      <c r="W187" s="83">
        <v>130</v>
      </c>
      <c r="X187" s="82">
        <f>+W187/V187</f>
        <v>9.6296296296296299E-4</v>
      </c>
      <c r="Y187" s="83">
        <f>+(W187-Y5)*X187</f>
        <v>0</v>
      </c>
    </row>
    <row r="188" spans="1:25" x14ac:dyDescent="0.3">
      <c r="A188" s="75" t="e">
        <f>IF(Selbstdeklaration!$C$119&gt;B188,E188,0)</f>
        <v>#NUM!</v>
      </c>
      <c r="B188" s="66">
        <v>135000</v>
      </c>
      <c r="C188" s="83">
        <f>C187</f>
        <v>936</v>
      </c>
      <c r="D188" s="67">
        <f>+C188/B188</f>
        <v>6.933333333333333E-3</v>
      </c>
      <c r="E188" s="66">
        <f t="shared" si="75"/>
        <v>0</v>
      </c>
      <c r="F188" s="75" t="e">
        <f>IF(Selbstdeklaration!$C$119&gt;G188,J188,0)</f>
        <v>#NUM!</v>
      </c>
      <c r="G188" s="66">
        <v>135000</v>
      </c>
      <c r="H188" s="83">
        <f>H187</f>
        <v>1764</v>
      </c>
      <c r="K188" s="75" t="e">
        <f>IF(Selbstdeklaration!$C$119&gt;L188,O188,0)</f>
        <v>#NUM!</v>
      </c>
      <c r="L188" s="66">
        <v>135000</v>
      </c>
      <c r="M188" s="83">
        <f>M187</f>
        <v>612</v>
      </c>
      <c r="P188" s="75" t="e">
        <f>IF(Selbstdeklaration!$C$119&gt;Q188,T188,0)</f>
        <v>#NUM!</v>
      </c>
      <c r="Q188" s="66">
        <v>135000</v>
      </c>
      <c r="R188" s="83">
        <f>R187</f>
        <v>1188</v>
      </c>
      <c r="U188" s="75" t="e">
        <f>IF(Selbstdeklaration!$C$119&gt;V188,W188,0)</f>
        <v>#NUM!</v>
      </c>
      <c r="V188" s="66">
        <v>135000</v>
      </c>
      <c r="W188" s="83">
        <f>W187</f>
        <v>130</v>
      </c>
    </row>
    <row r="190" spans="1:25" x14ac:dyDescent="0.3">
      <c r="A190" s="83" t="e">
        <f>SUM(A6:A188)</f>
        <v>#NUM!</v>
      </c>
      <c r="F190" s="83" t="e">
        <f>SUM(F6:F188)</f>
        <v>#NUM!</v>
      </c>
      <c r="K190" s="83" t="e">
        <f>SUM(K6:K188)</f>
        <v>#NUM!</v>
      </c>
      <c r="P190" s="83" t="e">
        <f>SUM(P6:P188)</f>
        <v>#NUM!</v>
      </c>
      <c r="U190" s="83" t="e">
        <f>SUM(U6:U188)</f>
        <v>#NUM!</v>
      </c>
    </row>
  </sheetData>
  <sheetProtection sheet="1" objects="1" scenarios="1"/>
  <printOptions gridLines="1"/>
  <pageMargins left="0.196527777777778" right="0.39374999999999999" top="0.118055555555556" bottom="0.59027777777777801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R190"/>
  <sheetViews>
    <sheetView zoomScale="130" zoomScaleNormal="130" workbookViewId="0">
      <selection activeCell="AE1" sqref="AE1:AE190"/>
    </sheetView>
  </sheetViews>
  <sheetFormatPr baseColWidth="10" defaultColWidth="11.44140625" defaultRowHeight="14.4" x14ac:dyDescent="0.3"/>
  <cols>
    <col min="1" max="1" width="11.44140625" style="66"/>
    <col min="2" max="2" width="12.6640625" style="66" customWidth="1"/>
    <col min="3" max="3" width="13.88671875" style="66" customWidth="1"/>
    <col min="4" max="4" width="15.33203125" style="67" customWidth="1"/>
    <col min="5" max="6" width="9.44140625" style="66" customWidth="1"/>
    <col min="7" max="7" width="10.88671875" style="66" bestFit="1" customWidth="1"/>
    <col min="8" max="8" width="11.44140625" style="66"/>
    <col min="9" max="9" width="12.6640625" style="66" customWidth="1"/>
    <col min="10" max="10" width="13.88671875" style="66" customWidth="1"/>
    <col min="11" max="11" width="15.33203125" style="67" customWidth="1"/>
    <col min="12" max="13" width="9.44140625" style="66" customWidth="1"/>
    <col min="14" max="14" width="10.88671875" style="66" bestFit="1" customWidth="1"/>
    <col min="15" max="15" width="11.44140625" style="66"/>
    <col min="16" max="16" width="12.6640625" style="66" customWidth="1"/>
    <col min="17" max="17" width="13.88671875" style="66" customWidth="1"/>
    <col min="18" max="18" width="15.33203125" style="67" customWidth="1"/>
    <col min="19" max="20" width="9.44140625" style="66" customWidth="1"/>
    <col min="21" max="21" width="10.88671875" style="66" bestFit="1" customWidth="1"/>
    <col min="22" max="22" width="11.44140625" style="66"/>
    <col min="23" max="23" width="12.6640625" style="66" customWidth="1"/>
    <col min="24" max="24" width="13.88671875" style="66" customWidth="1"/>
    <col min="25" max="25" width="15.33203125" style="67" customWidth="1"/>
    <col min="26" max="27" width="9.44140625" style="66" customWidth="1"/>
    <col min="28" max="28" width="10.88671875" style="66" bestFit="1" customWidth="1"/>
    <col min="29" max="29" width="11.44140625" style="66"/>
    <col min="30" max="30" width="12.6640625" style="66" customWidth="1"/>
    <col min="31" max="31" width="13.88671875" style="66" customWidth="1"/>
    <col min="32" max="32" width="15.33203125" style="67" customWidth="1"/>
    <col min="33" max="33" width="9.44140625" style="66" customWidth="1"/>
    <col min="34" max="1032" width="11.44140625" style="66"/>
  </cols>
  <sheetData>
    <row r="1" spans="1:35" ht="15.6" x14ac:dyDescent="0.3">
      <c r="B1" s="68" t="s">
        <v>143</v>
      </c>
      <c r="C1" s="100"/>
      <c r="I1" s="68" t="s">
        <v>143</v>
      </c>
      <c r="J1" s="100"/>
      <c r="P1" s="68" t="s">
        <v>143</v>
      </c>
      <c r="Q1" s="100"/>
      <c r="W1" s="68" t="s">
        <v>143</v>
      </c>
      <c r="X1" s="100"/>
      <c r="AD1" s="68" t="s">
        <v>143</v>
      </c>
      <c r="AE1" s="100"/>
    </row>
    <row r="2" spans="1:35" ht="15.6" x14ac:dyDescent="0.3">
      <c r="B2" s="69"/>
      <c r="C2" s="100"/>
      <c r="I2" s="69"/>
      <c r="J2" s="100"/>
      <c r="P2" s="69"/>
      <c r="Q2" s="100"/>
      <c r="W2" s="69"/>
      <c r="X2" s="100"/>
      <c r="AD2" s="69"/>
      <c r="AE2" s="100"/>
    </row>
    <row r="3" spans="1:35" x14ac:dyDescent="0.3">
      <c r="C3" s="101" t="s">
        <v>11</v>
      </c>
      <c r="J3" s="101" t="s">
        <v>12</v>
      </c>
      <c r="K3" s="67" t="s">
        <v>144</v>
      </c>
      <c r="Q3" s="101" t="s">
        <v>13</v>
      </c>
      <c r="R3" s="67" t="s">
        <v>145</v>
      </c>
      <c r="X3" s="101" t="s">
        <v>14</v>
      </c>
      <c r="Y3" s="67" t="s">
        <v>146</v>
      </c>
      <c r="AE3" s="101" t="s">
        <v>147</v>
      </c>
      <c r="AF3" s="67" t="s">
        <v>148</v>
      </c>
    </row>
    <row r="4" spans="1:35" ht="43.2" x14ac:dyDescent="0.3">
      <c r="A4" s="66" t="s">
        <v>11</v>
      </c>
      <c r="B4" s="71" t="s">
        <v>149</v>
      </c>
      <c r="C4" s="102" t="s">
        <v>150</v>
      </c>
      <c r="D4" s="72" t="s">
        <v>151</v>
      </c>
      <c r="E4" s="73" t="s">
        <v>152</v>
      </c>
      <c r="F4" s="73" t="s">
        <v>162</v>
      </c>
      <c r="G4" s="73" t="s">
        <v>163</v>
      </c>
      <c r="H4" s="66" t="s">
        <v>12</v>
      </c>
      <c r="I4" s="71" t="s">
        <v>149</v>
      </c>
      <c r="J4" s="102" t="s">
        <v>150</v>
      </c>
      <c r="K4" s="72" t="s">
        <v>151</v>
      </c>
      <c r="L4" s="73" t="s">
        <v>152</v>
      </c>
      <c r="M4" s="73" t="s">
        <v>162</v>
      </c>
      <c r="N4" s="73" t="s">
        <v>163</v>
      </c>
      <c r="O4" s="66" t="s">
        <v>13</v>
      </c>
      <c r="P4" s="71" t="s">
        <v>149</v>
      </c>
      <c r="Q4" s="102" t="s">
        <v>150</v>
      </c>
      <c r="R4" s="72" t="s">
        <v>151</v>
      </c>
      <c r="S4" s="73" t="s">
        <v>152</v>
      </c>
      <c r="T4" s="73" t="s">
        <v>162</v>
      </c>
      <c r="U4" s="73" t="s">
        <v>163</v>
      </c>
      <c r="V4" s="66" t="s">
        <v>14</v>
      </c>
      <c r="W4" s="71" t="s">
        <v>149</v>
      </c>
      <c r="X4" s="102" t="s">
        <v>150</v>
      </c>
      <c r="Y4" s="72" t="s">
        <v>151</v>
      </c>
      <c r="Z4" s="73" t="s">
        <v>152</v>
      </c>
      <c r="AA4" s="73" t="s">
        <v>162</v>
      </c>
      <c r="AB4" s="73" t="s">
        <v>163</v>
      </c>
      <c r="AC4" s="66" t="s">
        <v>147</v>
      </c>
      <c r="AD4" s="71" t="s">
        <v>149</v>
      </c>
      <c r="AE4" s="102" t="s">
        <v>153</v>
      </c>
      <c r="AF4" s="72" t="s">
        <v>151</v>
      </c>
      <c r="AG4" s="73" t="s">
        <v>154</v>
      </c>
      <c r="AH4" s="73" t="s">
        <v>162</v>
      </c>
      <c r="AI4" s="73" t="s">
        <v>163</v>
      </c>
    </row>
    <row r="5" spans="1:35" x14ac:dyDescent="0.3">
      <c r="B5" s="66">
        <v>45000</v>
      </c>
      <c r="C5" s="103">
        <f>9*36</f>
        <v>324</v>
      </c>
      <c r="E5" s="74">
        <f>26*36</f>
        <v>936</v>
      </c>
      <c r="F5" s="74"/>
      <c r="G5" s="74"/>
      <c r="I5" s="66">
        <v>45000</v>
      </c>
      <c r="J5" s="103">
        <f>13.5*36</f>
        <v>486</v>
      </c>
      <c r="L5" s="74">
        <f>49*36</f>
        <v>1764</v>
      </c>
      <c r="M5" s="74"/>
      <c r="N5" s="74"/>
      <c r="P5" s="66">
        <v>45000</v>
      </c>
      <c r="Q5" s="103">
        <f>4.5*36</f>
        <v>162</v>
      </c>
      <c r="S5" s="74">
        <f>17*36</f>
        <v>612</v>
      </c>
      <c r="T5" s="74"/>
      <c r="U5" s="74"/>
      <c r="W5" s="66">
        <v>45000</v>
      </c>
      <c r="X5" s="103">
        <f>9*36</f>
        <v>324</v>
      </c>
      <c r="Z5" s="74">
        <f>33*36</f>
        <v>1188</v>
      </c>
      <c r="AA5" s="74"/>
      <c r="AB5" s="74"/>
      <c r="AD5" s="66">
        <v>45000</v>
      </c>
      <c r="AE5" s="103">
        <v>35</v>
      </c>
      <c r="AG5" s="74">
        <v>130</v>
      </c>
      <c r="AH5" s="74"/>
      <c r="AI5" s="74"/>
    </row>
    <row r="6" spans="1:35" s="79" customFormat="1" ht="27.75" customHeight="1" x14ac:dyDescent="0.3">
      <c r="A6" s="75" t="e">
        <f>IF(Selbstdeklaration!$C$119&lt;B7,E7,0)</f>
        <v>#NUM!</v>
      </c>
      <c r="B6" s="76"/>
      <c r="C6" s="104">
        <f>+C5/36</f>
        <v>9</v>
      </c>
      <c r="D6" s="78"/>
      <c r="H6" s="75" t="e">
        <f>IF(Selbstdeklaration!$C$119&lt;I7,L7,0)</f>
        <v>#NUM!</v>
      </c>
      <c r="I6" s="76"/>
      <c r="J6" s="104">
        <f>+J5/36</f>
        <v>13.5</v>
      </c>
      <c r="K6" s="78"/>
      <c r="O6" s="75" t="e">
        <f>IF(Selbstdeklaration!$C$119&lt;P7,S7,0)</f>
        <v>#NUM!</v>
      </c>
      <c r="P6" s="76"/>
      <c r="Q6" s="104">
        <f>+Q5/36</f>
        <v>4.5</v>
      </c>
      <c r="R6" s="78"/>
      <c r="V6" s="75" t="e">
        <f>IF(Selbstdeklaration!$C$119&lt;W7,Z7,0)</f>
        <v>#NUM!</v>
      </c>
      <c r="W6" s="76"/>
      <c r="X6" s="104">
        <f>+X5/36</f>
        <v>9</v>
      </c>
      <c r="Y6" s="78"/>
      <c r="AC6" s="75" t="e">
        <f>IF(Selbstdeklaration!$C$119&lt;AD7,AE7,0)</f>
        <v>#NUM!</v>
      </c>
      <c r="AD6" s="76"/>
      <c r="AE6" s="104">
        <v>35</v>
      </c>
      <c r="AF6" s="78"/>
    </row>
    <row r="7" spans="1:35" x14ac:dyDescent="0.3">
      <c r="A7" s="75" t="e">
        <f>IF(Selbstdeklaration!$C$119=B7,E7,0)</f>
        <v>#NUM!</v>
      </c>
      <c r="B7" s="80">
        <v>45000</v>
      </c>
      <c r="C7" s="105">
        <f>+C5</f>
        <v>324</v>
      </c>
      <c r="D7" s="82">
        <f>+C7/B7</f>
        <v>7.1999999999999998E-3</v>
      </c>
      <c r="E7" s="83">
        <f t="shared" ref="E7:E70" si="0">+($E$5-C7)/11</f>
        <v>55.636363636363633</v>
      </c>
      <c r="F7" s="83">
        <f>+C7/11</f>
        <v>29.454545454545453</v>
      </c>
      <c r="G7" s="99">
        <f>+F7/B7</f>
        <v>6.5454545454545453E-4</v>
      </c>
      <c r="H7" s="75" t="e">
        <f>IF(Selbstdeklaration!$C$119=I7,L7,0)</f>
        <v>#NUM!</v>
      </c>
      <c r="I7" s="80">
        <v>45000</v>
      </c>
      <c r="J7" s="105">
        <f>+J5</f>
        <v>486</v>
      </c>
      <c r="K7" s="82">
        <f>+J7/I7</f>
        <v>1.0800000000000001E-2</v>
      </c>
      <c r="L7" s="83">
        <f t="shared" ref="L7:L70" si="1">+($L$5-J7)/11</f>
        <v>116.18181818181819</v>
      </c>
      <c r="M7" s="83">
        <f>+J7/11</f>
        <v>44.18181818181818</v>
      </c>
      <c r="N7" s="99">
        <f>+M7/I7</f>
        <v>9.8181818181818179E-4</v>
      </c>
      <c r="O7" s="75" t="e">
        <f>IF(Selbstdeklaration!$C$119=P7,S7,0)</f>
        <v>#NUM!</v>
      </c>
      <c r="P7" s="80">
        <v>45000</v>
      </c>
      <c r="Q7" s="105">
        <f>+Q5</f>
        <v>162</v>
      </c>
      <c r="R7" s="82">
        <f>+Q7/P7</f>
        <v>3.5999999999999999E-3</v>
      </c>
      <c r="S7" s="83">
        <f t="shared" ref="S7:S70" si="2">+($S$5-Q7)/11</f>
        <v>40.909090909090907</v>
      </c>
      <c r="T7" s="83">
        <f>+Q7/11</f>
        <v>14.727272727272727</v>
      </c>
      <c r="U7" s="99">
        <f>+T7/P7</f>
        <v>3.2727272727272726E-4</v>
      </c>
      <c r="V7" s="75" t="e">
        <f>IF(Selbstdeklaration!$C$119=W7,Z7,0)</f>
        <v>#NUM!</v>
      </c>
      <c r="W7" s="80">
        <v>45000</v>
      </c>
      <c r="X7" s="105">
        <f>+X5</f>
        <v>324</v>
      </c>
      <c r="Y7" s="82">
        <f>+X7/W7</f>
        <v>7.1999999999999998E-3</v>
      </c>
      <c r="Z7" s="83">
        <f t="shared" ref="Z7:Z70" si="3">+($Z$5-X7)/11</f>
        <v>78.545454545454547</v>
      </c>
      <c r="AA7" s="83">
        <f>+X7/11</f>
        <v>29.454545454545453</v>
      </c>
      <c r="AB7" s="99">
        <f>+AA7/W7</f>
        <v>6.5454545454545453E-4</v>
      </c>
      <c r="AC7" s="75" t="e">
        <f>IF(Selbstdeklaration!$C$119=AD7,AE7,0)</f>
        <v>#NUM!</v>
      </c>
      <c r="AD7" s="80">
        <v>45000</v>
      </c>
      <c r="AE7" s="105">
        <f>+AE5</f>
        <v>35</v>
      </c>
      <c r="AF7" s="82">
        <f>+AE7/AD7</f>
        <v>7.7777777777777773E-4</v>
      </c>
      <c r="AG7" s="83">
        <f t="shared" ref="AG7:AG70" si="4">+($AG$5-AE7)</f>
        <v>95</v>
      </c>
      <c r="AH7" s="83">
        <f>+AE7/11</f>
        <v>3.1818181818181817</v>
      </c>
      <c r="AI7" s="99">
        <f>+AH7/AD7</f>
        <v>7.0707070707070704E-5</v>
      </c>
    </row>
    <row r="8" spans="1:35" x14ac:dyDescent="0.3">
      <c r="A8" s="75" t="e">
        <f>IF(Selbstdeklaration!$C$119=B8,E8,0)</f>
        <v>#NUM!</v>
      </c>
      <c r="B8" s="66">
        <v>45500</v>
      </c>
      <c r="C8" s="106">
        <f t="shared" ref="C8:C71" si="5">+B8*D8</f>
        <v>327.53259259259255</v>
      </c>
      <c r="D8" s="82">
        <f t="shared" ref="D8:D71" si="6">D7+($D$187-$D$7)/90000*500</f>
        <v>7.1985185185185182E-3</v>
      </c>
      <c r="E8" s="83">
        <f t="shared" si="0"/>
        <v>55.315218855218859</v>
      </c>
      <c r="F8" s="83">
        <f>+C8/11</f>
        <v>29.775690235690231</v>
      </c>
      <c r="G8" s="99">
        <f t="shared" ref="G8:G71" si="7">+F8/B8</f>
        <v>6.5441077441077435E-4</v>
      </c>
      <c r="H8" s="75" t="e">
        <f>IF(Selbstdeklaration!$C$119=I8,L8,0)</f>
        <v>#NUM!</v>
      </c>
      <c r="I8" s="66">
        <v>45500</v>
      </c>
      <c r="J8" s="106">
        <f t="shared" ref="J8:J71" si="8">+I8*K8</f>
        <v>491.97296296296298</v>
      </c>
      <c r="K8" s="82">
        <f t="shared" ref="K8:K71" si="9">K7+($K$187-$K$7)/90000*500</f>
        <v>1.0812592592592592E-2</v>
      </c>
      <c r="L8" s="83">
        <f t="shared" si="1"/>
        <v>115.63882154882154</v>
      </c>
      <c r="M8" s="83">
        <f>+J8/11</f>
        <v>44.724814814814813</v>
      </c>
      <c r="N8" s="99">
        <f t="shared" ref="N8:N71" si="10">+M8/I8</f>
        <v>9.8296296296296283E-4</v>
      </c>
      <c r="O8" s="75" t="e">
        <f>IF(Selbstdeklaration!$C$119=P8,S8,0)</f>
        <v>#NUM!</v>
      </c>
      <c r="P8" s="66">
        <v>45500</v>
      </c>
      <c r="Q8" s="106">
        <f t="shared" ref="Q8:Q71" si="11">+P8*R8</f>
        <v>164.03592592592594</v>
      </c>
      <c r="R8" s="82">
        <f t="shared" ref="R8:R71" si="12">R7+($R$187-$R$7)/90000*500</f>
        <v>3.6051851851851852E-3</v>
      </c>
      <c r="S8" s="83">
        <f t="shared" si="2"/>
        <v>40.724006734006736</v>
      </c>
      <c r="T8" s="83">
        <f>+Q8/11</f>
        <v>14.912356902356903</v>
      </c>
      <c r="U8" s="99">
        <f t="shared" ref="U8:U71" si="13">+T8/P8</f>
        <v>3.2774410774410778E-4</v>
      </c>
      <c r="V8" s="75" t="e">
        <f>IF(Selbstdeklaration!$C$119=W8,Z8,0)</f>
        <v>#NUM!</v>
      </c>
      <c r="W8" s="66">
        <v>45500</v>
      </c>
      <c r="X8" s="106">
        <f t="shared" ref="X8:X71" si="14">+W8*Y8</f>
        <v>328.00444444444446</v>
      </c>
      <c r="Y8" s="82">
        <f t="shared" ref="Y8:Y71" si="15">Y7+($Y$187-$Y$7)/90000*500</f>
        <v>7.2088888888888888E-3</v>
      </c>
      <c r="Z8" s="83">
        <f t="shared" si="3"/>
        <v>78.181414141414137</v>
      </c>
      <c r="AA8" s="83">
        <f>+X8/11</f>
        <v>29.818585858585859</v>
      </c>
      <c r="AB8" s="99">
        <f t="shared" ref="AB8:AB71" si="16">+AA8/W8</f>
        <v>6.5535353535353539E-4</v>
      </c>
      <c r="AC8" s="75" t="e">
        <f>IF(Selbstdeklaration!$C$119=AD8,AE8,0)</f>
        <v>#NUM!</v>
      </c>
      <c r="AD8" s="66">
        <v>45500</v>
      </c>
      <c r="AE8" s="106">
        <f t="shared" ref="AE8:AE71" si="17">+AD8*AF8</f>
        <v>35.435699588477362</v>
      </c>
      <c r="AF8" s="82">
        <f t="shared" ref="AF8:AF71" si="18">AF7+($AF$187-$AF$7)/90000*500</f>
        <v>7.7880658436213989E-4</v>
      </c>
      <c r="AG8" s="83">
        <f t="shared" si="4"/>
        <v>94.564300411522638</v>
      </c>
      <c r="AH8" s="83">
        <f>+AE8/11</f>
        <v>3.2214272353161237</v>
      </c>
      <c r="AI8" s="99">
        <f t="shared" ref="AI8:AI71" si="19">+AH8/AD8</f>
        <v>7.0800598578376345E-5</v>
      </c>
    </row>
    <row r="9" spans="1:35" x14ac:dyDescent="0.3">
      <c r="A9" s="75" t="e">
        <f>IF(Selbstdeklaration!$C$119=B9,E9,0)</f>
        <v>#NUM!</v>
      </c>
      <c r="B9" s="66">
        <v>46000</v>
      </c>
      <c r="C9" s="106">
        <f t="shared" si="5"/>
        <v>331.06370370370365</v>
      </c>
      <c r="D9" s="82">
        <f t="shared" si="6"/>
        <v>7.1970370370370365E-3</v>
      </c>
      <c r="E9" s="83">
        <f t="shared" si="0"/>
        <v>54.994208754208763</v>
      </c>
      <c r="F9" s="83">
        <f>+C9/11</f>
        <v>30.096700336700334</v>
      </c>
      <c r="G9" s="99">
        <f t="shared" si="7"/>
        <v>6.5427609427609417E-4</v>
      </c>
      <c r="H9" s="75" t="e">
        <f>IF(Selbstdeklaration!$C$119=I9,L9,0)</f>
        <v>#NUM!</v>
      </c>
      <c r="I9" s="66">
        <v>46000</v>
      </c>
      <c r="J9" s="106">
        <f t="shared" si="8"/>
        <v>497.95851851851847</v>
      </c>
      <c r="K9" s="82">
        <f t="shared" si="9"/>
        <v>1.0825185185185184E-2</v>
      </c>
      <c r="L9" s="83">
        <f t="shared" si="1"/>
        <v>115.09468013468013</v>
      </c>
      <c r="M9" s="83">
        <f>+J9/11</f>
        <v>45.268956228956228</v>
      </c>
      <c r="N9" s="99">
        <f t="shared" si="10"/>
        <v>9.8410774410774408E-4</v>
      </c>
      <c r="O9" s="75" t="e">
        <f>IF(Selbstdeklaration!$C$119=P9,S9,0)</f>
        <v>#NUM!</v>
      </c>
      <c r="P9" s="66">
        <v>46000</v>
      </c>
      <c r="Q9" s="106">
        <f t="shared" si="11"/>
        <v>166.07703703703706</v>
      </c>
      <c r="R9" s="82">
        <f t="shared" si="12"/>
        <v>3.6103703703703706E-3</v>
      </c>
      <c r="S9" s="83">
        <f t="shared" si="2"/>
        <v>40.538451178451176</v>
      </c>
      <c r="T9" s="83">
        <f>+Q9/11</f>
        <v>15.097912457912459</v>
      </c>
      <c r="U9" s="99">
        <f t="shared" si="13"/>
        <v>3.2821548821548825E-4</v>
      </c>
      <c r="V9" s="75" t="e">
        <f>IF(Selbstdeklaration!$C$119=W9,Z9,0)</f>
        <v>#NUM!</v>
      </c>
      <c r="W9" s="66">
        <v>46000</v>
      </c>
      <c r="X9" s="106">
        <f t="shared" si="14"/>
        <v>332.01777777777778</v>
      </c>
      <c r="Y9" s="82">
        <f t="shared" si="15"/>
        <v>7.2177777777777778E-3</v>
      </c>
      <c r="Z9" s="83">
        <f t="shared" si="3"/>
        <v>77.816565656565658</v>
      </c>
      <c r="AA9" s="83">
        <f>+X9/11</f>
        <v>30.183434343434342</v>
      </c>
      <c r="AB9" s="99">
        <f t="shared" si="16"/>
        <v>6.5616161616161614E-4</v>
      </c>
      <c r="AC9" s="75" t="e">
        <f>IF(Selbstdeklaration!$C$119=AD9,AE9,0)</f>
        <v>#NUM!</v>
      </c>
      <c r="AD9" s="66">
        <v>46000</v>
      </c>
      <c r="AE9" s="106">
        <f t="shared" si="17"/>
        <v>35.872427983539097</v>
      </c>
      <c r="AF9" s="82">
        <f t="shared" si="18"/>
        <v>7.7983539094650205E-4</v>
      </c>
      <c r="AG9" s="83">
        <f t="shared" si="4"/>
        <v>94.127572016460903</v>
      </c>
      <c r="AH9" s="83">
        <f>+AE9/11</f>
        <v>3.2611298166853726</v>
      </c>
      <c r="AI9" s="99">
        <f t="shared" si="19"/>
        <v>7.0894126449682013E-5</v>
      </c>
    </row>
    <row r="10" spans="1:35" x14ac:dyDescent="0.3">
      <c r="A10" s="75" t="e">
        <f>IF(Selbstdeklaration!$C$119=B10,E10,0)</f>
        <v>#NUM!</v>
      </c>
      <c r="B10" s="66">
        <v>46500</v>
      </c>
      <c r="C10" s="106">
        <f t="shared" si="5"/>
        <v>334.59333333333331</v>
      </c>
      <c r="D10" s="82">
        <f t="shared" si="6"/>
        <v>7.1955555555555549E-3</v>
      </c>
      <c r="E10" s="83">
        <f t="shared" si="0"/>
        <v>54.673333333333339</v>
      </c>
      <c r="F10" s="83">
        <f>+C10/11</f>
        <v>30.417575757575754</v>
      </c>
      <c r="G10" s="99">
        <f t="shared" si="7"/>
        <v>6.541414141414141E-4</v>
      </c>
      <c r="H10" s="75" t="e">
        <f>IF(Selbstdeklaration!$C$119=I10,L10,0)</f>
        <v>#NUM!</v>
      </c>
      <c r="I10" s="66">
        <v>46500</v>
      </c>
      <c r="J10" s="106">
        <f t="shared" si="8"/>
        <v>503.95666666666659</v>
      </c>
      <c r="K10" s="82">
        <f t="shared" si="9"/>
        <v>1.0837777777777776E-2</v>
      </c>
      <c r="L10" s="83">
        <f t="shared" si="1"/>
        <v>114.54939393939395</v>
      </c>
      <c r="M10" s="83">
        <f>+J10/11</f>
        <v>45.814242424242416</v>
      </c>
      <c r="N10" s="99">
        <f t="shared" si="10"/>
        <v>9.8525252525252511E-4</v>
      </c>
      <c r="O10" s="75" t="e">
        <f>IF(Selbstdeklaration!$C$119=P10,S10,0)</f>
        <v>#NUM!</v>
      </c>
      <c r="P10" s="66">
        <v>46500</v>
      </c>
      <c r="Q10" s="106">
        <f t="shared" si="11"/>
        <v>168.12333333333333</v>
      </c>
      <c r="R10" s="82">
        <f t="shared" si="12"/>
        <v>3.6155555555555559E-3</v>
      </c>
      <c r="S10" s="83">
        <f t="shared" si="2"/>
        <v>40.352424242424242</v>
      </c>
      <c r="T10" s="83">
        <f>+Q10/11</f>
        <v>15.283939393939393</v>
      </c>
      <c r="U10" s="99">
        <f t="shared" si="13"/>
        <v>3.2868686868686866E-4</v>
      </c>
      <c r="V10" s="75" t="e">
        <f>IF(Selbstdeklaration!$C$119=W10,Z10,0)</f>
        <v>#NUM!</v>
      </c>
      <c r="W10" s="66">
        <v>46500</v>
      </c>
      <c r="X10" s="106">
        <f t="shared" si="14"/>
        <v>336.04</v>
      </c>
      <c r="Y10" s="82">
        <f t="shared" si="15"/>
        <v>7.2266666666666668E-3</v>
      </c>
      <c r="Z10" s="83">
        <f t="shared" si="3"/>
        <v>77.450909090909093</v>
      </c>
      <c r="AA10" s="83">
        <f>+X10/11</f>
        <v>30.549090909090911</v>
      </c>
      <c r="AB10" s="99">
        <f t="shared" si="16"/>
        <v>6.5696969696969699E-4</v>
      </c>
      <c r="AC10" s="75" t="e">
        <f>IF(Selbstdeklaration!$C$119=AD10,AE10,0)</f>
        <v>#NUM!</v>
      </c>
      <c r="AD10" s="66">
        <v>46500</v>
      </c>
      <c r="AE10" s="106">
        <f t="shared" si="17"/>
        <v>36.310185185185183</v>
      </c>
      <c r="AF10" s="82">
        <f t="shared" si="18"/>
        <v>7.8086419753086421E-4</v>
      </c>
      <c r="AG10" s="83">
        <f t="shared" si="4"/>
        <v>93.68981481481481</v>
      </c>
      <c r="AH10" s="83">
        <f>+AE10/11</f>
        <v>3.3009259259259256</v>
      </c>
      <c r="AI10" s="99">
        <f t="shared" si="19"/>
        <v>7.0987654320987654E-5</v>
      </c>
    </row>
    <row r="11" spans="1:35" x14ac:dyDescent="0.3">
      <c r="A11" s="75" t="e">
        <f>IF(Selbstdeklaration!$C$119=B11,E11,0)</f>
        <v>#NUM!</v>
      </c>
      <c r="B11" s="66">
        <v>47000</v>
      </c>
      <c r="C11" s="106">
        <f t="shared" si="5"/>
        <v>338.12148148148145</v>
      </c>
      <c r="D11" s="82">
        <f t="shared" si="6"/>
        <v>7.1940740740740732E-3</v>
      </c>
      <c r="E11" s="83">
        <f t="shared" si="0"/>
        <v>54.3525925925926</v>
      </c>
      <c r="F11" s="83">
        <f t="shared" ref="F11:F74" si="20">+C11/11</f>
        <v>30.738316498316497</v>
      </c>
      <c r="G11" s="99">
        <f t="shared" si="7"/>
        <v>6.5400673400673392E-4</v>
      </c>
      <c r="H11" s="75" t="e">
        <f>IF(Selbstdeklaration!$C$119=I11,L11,0)</f>
        <v>#NUM!</v>
      </c>
      <c r="I11" s="66">
        <v>47000</v>
      </c>
      <c r="J11" s="106">
        <f t="shared" si="8"/>
        <v>509.96740740740728</v>
      </c>
      <c r="K11" s="82">
        <f t="shared" si="9"/>
        <v>1.0850370370370368E-2</v>
      </c>
      <c r="L11" s="83">
        <f t="shared" si="1"/>
        <v>114.00296296296297</v>
      </c>
      <c r="M11" s="83">
        <f t="shared" ref="M11:M74" si="21">+J11/11</f>
        <v>46.360673400673392</v>
      </c>
      <c r="N11" s="99">
        <f t="shared" si="10"/>
        <v>9.8639730639730615E-4</v>
      </c>
      <c r="O11" s="75" t="e">
        <f>IF(Selbstdeklaration!$C$119=P11,S11,0)</f>
        <v>#NUM!</v>
      </c>
      <c r="P11" s="66">
        <v>47000</v>
      </c>
      <c r="Q11" s="106">
        <f t="shared" si="11"/>
        <v>170.17481481481482</v>
      </c>
      <c r="R11" s="82">
        <f t="shared" si="12"/>
        <v>3.6207407407407412E-3</v>
      </c>
      <c r="S11" s="83">
        <f t="shared" si="2"/>
        <v>40.165925925925926</v>
      </c>
      <c r="T11" s="83">
        <f t="shared" ref="T11:T74" si="22">+Q11/11</f>
        <v>15.470437710437711</v>
      </c>
      <c r="U11" s="99">
        <f t="shared" si="13"/>
        <v>3.2915824915824918E-4</v>
      </c>
      <c r="V11" s="75" t="e">
        <f>IF(Selbstdeklaration!$C$119=W11,Z11,0)</f>
        <v>#NUM!</v>
      </c>
      <c r="W11" s="66">
        <v>47000</v>
      </c>
      <c r="X11" s="106">
        <f t="shared" si="14"/>
        <v>340.07111111111112</v>
      </c>
      <c r="Y11" s="82">
        <f t="shared" si="15"/>
        <v>7.2355555555555558E-3</v>
      </c>
      <c r="Z11" s="83">
        <f t="shared" si="3"/>
        <v>77.084444444444443</v>
      </c>
      <c r="AA11" s="83">
        <f t="shared" ref="AA11:AA74" si="23">+X11/11</f>
        <v>30.915555555555557</v>
      </c>
      <c r="AB11" s="99">
        <f t="shared" si="16"/>
        <v>6.5777777777777785E-4</v>
      </c>
      <c r="AC11" s="75" t="e">
        <f>IF(Selbstdeklaration!$C$119=AD11,AE11,0)</f>
        <v>#NUM!</v>
      </c>
      <c r="AD11" s="66">
        <v>47000</v>
      </c>
      <c r="AE11" s="106">
        <f t="shared" si="17"/>
        <v>36.748971193415642</v>
      </c>
      <c r="AF11" s="82">
        <f t="shared" si="18"/>
        <v>7.8189300411522636E-4</v>
      </c>
      <c r="AG11" s="83">
        <f t="shared" si="4"/>
        <v>93.251028806584358</v>
      </c>
      <c r="AH11" s="83">
        <f t="shared" ref="AH11:AH74" si="24">+AE11/11</f>
        <v>3.3408155630377858</v>
      </c>
      <c r="AI11" s="99">
        <f t="shared" si="19"/>
        <v>7.1081182192293322E-5</v>
      </c>
    </row>
    <row r="12" spans="1:35" s="79" customFormat="1" x14ac:dyDescent="0.3">
      <c r="A12" s="75" t="e">
        <f>IF(Selbstdeklaration!$C$119=B12,E12,0)</f>
        <v>#NUM!</v>
      </c>
      <c r="B12" s="79">
        <v>47500</v>
      </c>
      <c r="C12" s="106">
        <f t="shared" si="5"/>
        <v>341.6481481481481</v>
      </c>
      <c r="D12" s="82">
        <f t="shared" si="6"/>
        <v>7.1925925925925916E-3</v>
      </c>
      <c r="E12" s="83">
        <f t="shared" si="0"/>
        <v>54.03198653198654</v>
      </c>
      <c r="F12" s="83">
        <f t="shared" si="20"/>
        <v>31.058922558922553</v>
      </c>
      <c r="G12" s="99">
        <f t="shared" si="7"/>
        <v>6.5387205387205374E-4</v>
      </c>
      <c r="H12" s="75" t="e">
        <f>IF(Selbstdeklaration!$C$119=I12,L12,0)</f>
        <v>#NUM!</v>
      </c>
      <c r="I12" s="79">
        <v>47500</v>
      </c>
      <c r="J12" s="106">
        <f t="shared" si="8"/>
        <v>515.99074074074053</v>
      </c>
      <c r="K12" s="82">
        <f t="shared" si="9"/>
        <v>1.086296296296296E-2</v>
      </c>
      <c r="L12" s="83">
        <f t="shared" si="1"/>
        <v>113.45538720538724</v>
      </c>
      <c r="M12" s="83">
        <f t="shared" si="21"/>
        <v>46.908249158249141</v>
      </c>
      <c r="N12" s="99">
        <f t="shared" si="10"/>
        <v>9.8754208754208718E-4</v>
      </c>
      <c r="O12" s="75" t="e">
        <f>IF(Selbstdeklaration!$C$119=P12,S12,0)</f>
        <v>#NUM!</v>
      </c>
      <c r="P12" s="79">
        <v>47500</v>
      </c>
      <c r="Q12" s="106">
        <f t="shared" si="11"/>
        <v>172.23148148148152</v>
      </c>
      <c r="R12" s="82">
        <f t="shared" si="12"/>
        <v>3.6259259259259265E-3</v>
      </c>
      <c r="S12" s="83">
        <f t="shared" si="2"/>
        <v>39.978956228956228</v>
      </c>
      <c r="T12" s="83">
        <f t="shared" si="22"/>
        <v>15.657407407407412</v>
      </c>
      <c r="U12" s="99">
        <f t="shared" si="13"/>
        <v>3.2962962962962975E-4</v>
      </c>
      <c r="V12" s="75" t="e">
        <f>IF(Selbstdeklaration!$C$119=W12,Z12,0)</f>
        <v>#NUM!</v>
      </c>
      <c r="W12" s="79">
        <v>47500</v>
      </c>
      <c r="X12" s="106">
        <f t="shared" si="14"/>
        <v>344.11111111111114</v>
      </c>
      <c r="Y12" s="82">
        <f t="shared" si="15"/>
        <v>7.2444444444444448E-3</v>
      </c>
      <c r="Z12" s="83">
        <f t="shared" si="3"/>
        <v>76.717171717171723</v>
      </c>
      <c r="AA12" s="83">
        <f t="shared" si="23"/>
        <v>31.282828282828287</v>
      </c>
      <c r="AB12" s="99">
        <f t="shared" si="16"/>
        <v>6.5858585858585871E-4</v>
      </c>
      <c r="AC12" s="75" t="e">
        <f>IF(Selbstdeklaration!$C$119=AD12,AE12,0)</f>
        <v>#NUM!</v>
      </c>
      <c r="AD12" s="79">
        <v>47500</v>
      </c>
      <c r="AE12" s="106">
        <f t="shared" si="17"/>
        <v>37.188786008230451</v>
      </c>
      <c r="AF12" s="82">
        <f t="shared" si="18"/>
        <v>7.8292181069958852E-4</v>
      </c>
      <c r="AG12" s="83">
        <f t="shared" si="4"/>
        <v>92.811213991769549</v>
      </c>
      <c r="AH12" s="83">
        <f t="shared" si="24"/>
        <v>3.3807987280209502</v>
      </c>
      <c r="AI12" s="99">
        <f t="shared" si="19"/>
        <v>7.1174710063598949E-5</v>
      </c>
    </row>
    <row r="13" spans="1:35" x14ac:dyDescent="0.3">
      <c r="A13" s="75" t="e">
        <f>IF(Selbstdeklaration!$C$119=B13,E13,0)</f>
        <v>#NUM!</v>
      </c>
      <c r="B13" s="66">
        <v>48000</v>
      </c>
      <c r="C13" s="106">
        <f t="shared" si="5"/>
        <v>345.17333333333329</v>
      </c>
      <c r="D13" s="82">
        <f t="shared" si="6"/>
        <v>7.1911111111111099E-3</v>
      </c>
      <c r="E13" s="83">
        <f t="shared" si="0"/>
        <v>53.711515151515158</v>
      </c>
      <c r="F13" s="83">
        <f t="shared" si="20"/>
        <v>31.379393939393935</v>
      </c>
      <c r="G13" s="99">
        <f t="shared" si="7"/>
        <v>6.5373737373737367E-4</v>
      </c>
      <c r="H13" s="75" t="e">
        <f>IF(Selbstdeklaration!$C$119=I13,L13,0)</f>
        <v>#NUM!</v>
      </c>
      <c r="I13" s="66">
        <v>48000</v>
      </c>
      <c r="J13" s="106">
        <f t="shared" si="8"/>
        <v>522.02666666666653</v>
      </c>
      <c r="K13" s="82">
        <f t="shared" si="9"/>
        <v>1.0875555555555552E-2</v>
      </c>
      <c r="L13" s="83">
        <f t="shared" si="1"/>
        <v>112.90666666666667</v>
      </c>
      <c r="M13" s="83">
        <f t="shared" si="21"/>
        <v>47.456969696969686</v>
      </c>
      <c r="N13" s="99">
        <f t="shared" si="10"/>
        <v>9.8868686868686844E-4</v>
      </c>
      <c r="O13" s="75" t="e">
        <f>IF(Selbstdeklaration!$C$119=P13,S13,0)</f>
        <v>#NUM!</v>
      </c>
      <c r="P13" s="66">
        <v>48000</v>
      </c>
      <c r="Q13" s="106">
        <f t="shared" si="11"/>
        <v>174.29333333333338</v>
      </c>
      <c r="R13" s="82">
        <f t="shared" si="12"/>
        <v>3.6311111111111119E-3</v>
      </c>
      <c r="S13" s="83">
        <f t="shared" si="2"/>
        <v>39.791515151515142</v>
      </c>
      <c r="T13" s="83">
        <f t="shared" si="22"/>
        <v>15.844848484848489</v>
      </c>
      <c r="U13" s="99">
        <f t="shared" si="13"/>
        <v>3.3010101010101021E-4</v>
      </c>
      <c r="V13" s="75" t="e">
        <f>IF(Selbstdeklaration!$C$119=W13,Z13,0)</f>
        <v>#NUM!</v>
      </c>
      <c r="W13" s="66">
        <v>48000</v>
      </c>
      <c r="X13" s="106">
        <f t="shared" si="14"/>
        <v>348.16</v>
      </c>
      <c r="Y13" s="82">
        <f t="shared" si="15"/>
        <v>7.2533333333333339E-3</v>
      </c>
      <c r="Z13" s="83">
        <f t="shared" si="3"/>
        <v>76.349090909090904</v>
      </c>
      <c r="AA13" s="83">
        <f t="shared" si="23"/>
        <v>31.650909090909092</v>
      </c>
      <c r="AB13" s="99">
        <f t="shared" si="16"/>
        <v>6.5939393939393946E-4</v>
      </c>
      <c r="AC13" s="75" t="e">
        <f>IF(Selbstdeklaration!$C$119=AD13,AE13,0)</f>
        <v>#NUM!</v>
      </c>
      <c r="AD13" s="66">
        <v>48000</v>
      </c>
      <c r="AE13" s="106">
        <f t="shared" si="17"/>
        <v>37.629629629629633</v>
      </c>
      <c r="AF13" s="82">
        <f t="shared" si="18"/>
        <v>7.8395061728395068E-4</v>
      </c>
      <c r="AG13" s="83">
        <f t="shared" si="4"/>
        <v>92.370370370370367</v>
      </c>
      <c r="AH13" s="83">
        <f t="shared" si="24"/>
        <v>3.4208754208754213</v>
      </c>
      <c r="AI13" s="99">
        <f t="shared" si="19"/>
        <v>7.1268237934904604E-5</v>
      </c>
    </row>
    <row r="14" spans="1:35" x14ac:dyDescent="0.3">
      <c r="A14" s="75" t="e">
        <f>IF(Selbstdeklaration!$C$119=B14,E14,0)</f>
        <v>#NUM!</v>
      </c>
      <c r="B14" s="66">
        <v>48500</v>
      </c>
      <c r="C14" s="106">
        <f t="shared" si="5"/>
        <v>348.69703703703698</v>
      </c>
      <c r="D14" s="82">
        <f t="shared" si="6"/>
        <v>7.1896296296296283E-3</v>
      </c>
      <c r="E14" s="83">
        <f t="shared" si="0"/>
        <v>53.391178451178455</v>
      </c>
      <c r="F14" s="83">
        <f t="shared" si="20"/>
        <v>31.699730639730635</v>
      </c>
      <c r="G14" s="99">
        <f t="shared" si="7"/>
        <v>6.5360269360269349E-4</v>
      </c>
      <c r="H14" s="75" t="e">
        <f>IF(Selbstdeklaration!$C$119=I14,L14,0)</f>
        <v>#NUM!</v>
      </c>
      <c r="I14" s="66">
        <v>48500</v>
      </c>
      <c r="J14" s="106">
        <f t="shared" si="8"/>
        <v>528.07518518518498</v>
      </c>
      <c r="K14" s="82">
        <f t="shared" si="9"/>
        <v>1.0888148148148143E-2</v>
      </c>
      <c r="L14" s="83">
        <f t="shared" si="1"/>
        <v>112.35680134680136</v>
      </c>
      <c r="M14" s="83">
        <f t="shared" si="21"/>
        <v>48.006835016834998</v>
      </c>
      <c r="N14" s="99">
        <f t="shared" si="10"/>
        <v>9.8983164983164947E-4</v>
      </c>
      <c r="O14" s="75" t="e">
        <f>IF(Selbstdeklaration!$C$119=P14,S14,0)</f>
        <v>#NUM!</v>
      </c>
      <c r="P14" s="66">
        <v>48500</v>
      </c>
      <c r="Q14" s="106">
        <f t="shared" si="11"/>
        <v>176.36037037037042</v>
      </c>
      <c r="R14" s="82">
        <f t="shared" si="12"/>
        <v>3.6362962962962972E-3</v>
      </c>
      <c r="S14" s="83">
        <f t="shared" si="2"/>
        <v>39.603602693602689</v>
      </c>
      <c r="T14" s="83">
        <f t="shared" si="22"/>
        <v>16.032760942760948</v>
      </c>
      <c r="U14" s="99">
        <f t="shared" si="13"/>
        <v>3.3057239057239068E-4</v>
      </c>
      <c r="V14" s="75" t="e">
        <f>IF(Selbstdeklaration!$C$119=W14,Z14,0)</f>
        <v>#NUM!</v>
      </c>
      <c r="W14" s="66">
        <v>48500</v>
      </c>
      <c r="X14" s="106">
        <f t="shared" si="14"/>
        <v>352.21777777777783</v>
      </c>
      <c r="Y14" s="82">
        <f t="shared" si="15"/>
        <v>7.2622222222222229E-3</v>
      </c>
      <c r="Z14" s="83">
        <f t="shared" si="3"/>
        <v>75.980202020202015</v>
      </c>
      <c r="AA14" s="83">
        <f t="shared" si="23"/>
        <v>32.019797979797985</v>
      </c>
      <c r="AB14" s="99">
        <f t="shared" si="16"/>
        <v>6.6020202020202032E-4</v>
      </c>
      <c r="AC14" s="75" t="e">
        <f>IF(Selbstdeklaration!$C$119=AD14,AE14,0)</f>
        <v>#NUM!</v>
      </c>
      <c r="AD14" s="66">
        <v>48500</v>
      </c>
      <c r="AE14" s="106">
        <f t="shared" si="17"/>
        <v>38.071502057613174</v>
      </c>
      <c r="AF14" s="82">
        <f t="shared" si="18"/>
        <v>7.8497942386831284E-4</v>
      </c>
      <c r="AG14" s="83">
        <f t="shared" si="4"/>
        <v>91.928497942386826</v>
      </c>
      <c r="AH14" s="83">
        <f t="shared" si="24"/>
        <v>3.4610456416011974</v>
      </c>
      <c r="AI14" s="99">
        <f t="shared" si="19"/>
        <v>7.1361765806210258E-5</v>
      </c>
    </row>
    <row r="15" spans="1:35" x14ac:dyDescent="0.3">
      <c r="A15" s="75" t="e">
        <f>IF(Selbstdeklaration!$C$119=B15,E15,0)</f>
        <v>#NUM!</v>
      </c>
      <c r="B15" s="66">
        <v>49000</v>
      </c>
      <c r="C15" s="106">
        <f t="shared" si="5"/>
        <v>352.21925925925916</v>
      </c>
      <c r="D15" s="82">
        <f t="shared" si="6"/>
        <v>7.1881481481481466E-3</v>
      </c>
      <c r="E15" s="83">
        <f t="shared" si="0"/>
        <v>53.070976430976437</v>
      </c>
      <c r="F15" s="83">
        <f t="shared" si="20"/>
        <v>32.01993265993265</v>
      </c>
      <c r="G15" s="99">
        <f t="shared" si="7"/>
        <v>6.5346801346801331E-4</v>
      </c>
      <c r="H15" s="75" t="e">
        <f>IF(Selbstdeklaration!$C$119=I15,L15,0)</f>
        <v>#NUM!</v>
      </c>
      <c r="I15" s="66">
        <v>49000</v>
      </c>
      <c r="J15" s="106">
        <f t="shared" si="8"/>
        <v>534.136296296296</v>
      </c>
      <c r="K15" s="82">
        <f t="shared" si="9"/>
        <v>1.0900740740740735E-2</v>
      </c>
      <c r="L15" s="83">
        <f t="shared" si="1"/>
        <v>111.80579124579127</v>
      </c>
      <c r="M15" s="83">
        <f t="shared" si="21"/>
        <v>48.55784511784509</v>
      </c>
      <c r="N15" s="99">
        <f t="shared" si="10"/>
        <v>9.9097643097643051E-4</v>
      </c>
      <c r="O15" s="75" t="e">
        <f>IF(Selbstdeklaration!$C$119=P15,S15,0)</f>
        <v>#NUM!</v>
      </c>
      <c r="P15" s="66">
        <v>49000</v>
      </c>
      <c r="Q15" s="106">
        <f t="shared" si="11"/>
        <v>178.43259259259264</v>
      </c>
      <c r="R15" s="82">
        <f t="shared" si="12"/>
        <v>3.6414814814814825E-3</v>
      </c>
      <c r="S15" s="83">
        <f t="shared" si="2"/>
        <v>39.415218855218853</v>
      </c>
      <c r="T15" s="83">
        <f t="shared" si="22"/>
        <v>16.221144781144787</v>
      </c>
      <c r="U15" s="99">
        <f t="shared" si="13"/>
        <v>3.3104377104377114E-4</v>
      </c>
      <c r="V15" s="75" t="e">
        <f>IF(Selbstdeklaration!$C$119=W15,Z15,0)</f>
        <v>#NUM!</v>
      </c>
      <c r="W15" s="66">
        <v>49000</v>
      </c>
      <c r="X15" s="106">
        <f t="shared" si="14"/>
        <v>356.28444444444449</v>
      </c>
      <c r="Y15" s="82">
        <f t="shared" si="15"/>
        <v>7.2711111111111119E-3</v>
      </c>
      <c r="Z15" s="83">
        <f t="shared" si="3"/>
        <v>75.61050505050504</v>
      </c>
      <c r="AA15" s="83">
        <f t="shared" si="23"/>
        <v>32.389494949494953</v>
      </c>
      <c r="AB15" s="99">
        <f t="shared" si="16"/>
        <v>6.6101010101010107E-4</v>
      </c>
      <c r="AC15" s="75" t="e">
        <f>IF(Selbstdeklaration!$C$119=AD15,AE15,0)</f>
        <v>#NUM!</v>
      </c>
      <c r="AD15" s="66">
        <v>49000</v>
      </c>
      <c r="AE15" s="106">
        <f t="shared" si="17"/>
        <v>38.514403292181072</v>
      </c>
      <c r="AF15" s="82">
        <f t="shared" si="18"/>
        <v>7.86008230452675E-4</v>
      </c>
      <c r="AG15" s="83">
        <f t="shared" si="4"/>
        <v>91.485596707818928</v>
      </c>
      <c r="AH15" s="83">
        <f t="shared" si="24"/>
        <v>3.5013093901982795</v>
      </c>
      <c r="AI15" s="99">
        <f t="shared" si="19"/>
        <v>7.1455293677515912E-5</v>
      </c>
    </row>
    <row r="16" spans="1:35" x14ac:dyDescent="0.3">
      <c r="A16" s="75" t="e">
        <f>IF(Selbstdeklaration!$C$119=B16,E16,0)</f>
        <v>#NUM!</v>
      </c>
      <c r="B16" s="79">
        <v>49500</v>
      </c>
      <c r="C16" s="106">
        <f t="shared" si="5"/>
        <v>355.7399999999999</v>
      </c>
      <c r="D16" s="82">
        <f t="shared" si="6"/>
        <v>7.186666666666665E-3</v>
      </c>
      <c r="E16" s="83">
        <f t="shared" si="0"/>
        <v>52.750909090909097</v>
      </c>
      <c r="F16" s="83">
        <f t="shared" si="20"/>
        <v>32.339999999999989</v>
      </c>
      <c r="G16" s="99">
        <f t="shared" si="7"/>
        <v>6.5333333333333313E-4</v>
      </c>
      <c r="H16" s="75" t="e">
        <f>IF(Selbstdeklaration!$C$119=I16,L16,0)</f>
        <v>#NUM!</v>
      </c>
      <c r="I16" s="79">
        <v>49500</v>
      </c>
      <c r="J16" s="106">
        <f t="shared" si="8"/>
        <v>540.2099999999997</v>
      </c>
      <c r="K16" s="82">
        <f t="shared" si="9"/>
        <v>1.0913333333333327E-2</v>
      </c>
      <c r="L16" s="83">
        <f t="shared" si="1"/>
        <v>111.2536363636364</v>
      </c>
      <c r="M16" s="83">
        <f t="shared" si="21"/>
        <v>49.109999999999971</v>
      </c>
      <c r="N16" s="99">
        <f t="shared" si="10"/>
        <v>9.9212121212121154E-4</v>
      </c>
      <c r="O16" s="75" t="e">
        <f>IF(Selbstdeklaration!$C$119=P16,S16,0)</f>
        <v>#NUM!</v>
      </c>
      <c r="P16" s="79">
        <v>49500</v>
      </c>
      <c r="Q16" s="106">
        <f t="shared" si="11"/>
        <v>180.51000000000005</v>
      </c>
      <c r="R16" s="82">
        <f t="shared" si="12"/>
        <v>3.6466666666666678E-3</v>
      </c>
      <c r="S16" s="83">
        <f t="shared" si="2"/>
        <v>39.226363636363629</v>
      </c>
      <c r="T16" s="83">
        <f t="shared" si="22"/>
        <v>16.410000000000004</v>
      </c>
      <c r="U16" s="99">
        <f t="shared" si="13"/>
        <v>3.3151515151515161E-4</v>
      </c>
      <c r="V16" s="75" t="e">
        <f>IF(Selbstdeklaration!$C$119=W16,Z16,0)</f>
        <v>#NUM!</v>
      </c>
      <c r="W16" s="79">
        <v>49500</v>
      </c>
      <c r="X16" s="106">
        <f t="shared" si="14"/>
        <v>360.36000000000007</v>
      </c>
      <c r="Y16" s="82">
        <f t="shared" si="15"/>
        <v>7.2800000000000009E-3</v>
      </c>
      <c r="Z16" s="83">
        <f t="shared" si="3"/>
        <v>75.239999999999995</v>
      </c>
      <c r="AA16" s="83">
        <f t="shared" si="23"/>
        <v>32.760000000000005</v>
      </c>
      <c r="AB16" s="99">
        <f t="shared" si="16"/>
        <v>6.6181818181818193E-4</v>
      </c>
      <c r="AC16" s="75" t="e">
        <f>IF(Selbstdeklaration!$C$119=AD16,AE16,0)</f>
        <v>#NUM!</v>
      </c>
      <c r="AD16" s="79">
        <v>49500</v>
      </c>
      <c r="AE16" s="106">
        <f t="shared" si="17"/>
        <v>38.958333333333336</v>
      </c>
      <c r="AF16" s="82">
        <f t="shared" si="18"/>
        <v>7.8703703703703715E-4</v>
      </c>
      <c r="AG16" s="83">
        <f t="shared" si="4"/>
        <v>91.041666666666657</v>
      </c>
      <c r="AH16" s="83">
        <f t="shared" si="24"/>
        <v>3.541666666666667</v>
      </c>
      <c r="AI16" s="99">
        <f t="shared" si="19"/>
        <v>7.1548821548821553E-5</v>
      </c>
    </row>
    <row r="17" spans="1:35" x14ac:dyDescent="0.3">
      <c r="A17" s="75" t="e">
        <f>IF(Selbstdeklaration!$C$119=B17,E17,0)</f>
        <v>#NUM!</v>
      </c>
      <c r="B17" s="66">
        <v>50000</v>
      </c>
      <c r="C17" s="106">
        <f t="shared" si="5"/>
        <v>359.25925925925918</v>
      </c>
      <c r="D17" s="82">
        <f t="shared" si="6"/>
        <v>7.1851851851851833E-3</v>
      </c>
      <c r="E17" s="83">
        <f t="shared" si="0"/>
        <v>52.430976430976443</v>
      </c>
      <c r="F17" s="83">
        <f t="shared" si="20"/>
        <v>32.65993265993265</v>
      </c>
      <c r="G17" s="99">
        <f t="shared" si="7"/>
        <v>6.5319865319865295E-4</v>
      </c>
      <c r="H17" s="75" t="e">
        <f>IF(Selbstdeklaration!$C$119=I17,L17,0)</f>
        <v>#NUM!</v>
      </c>
      <c r="I17" s="66">
        <v>50000</v>
      </c>
      <c r="J17" s="106">
        <f t="shared" si="8"/>
        <v>546.29629629629596</v>
      </c>
      <c r="K17" s="82">
        <f t="shared" si="9"/>
        <v>1.0925925925925919E-2</v>
      </c>
      <c r="L17" s="83">
        <f t="shared" si="1"/>
        <v>110.70033670033672</v>
      </c>
      <c r="M17" s="83">
        <f t="shared" si="21"/>
        <v>49.663299663299632</v>
      </c>
      <c r="N17" s="99">
        <f t="shared" si="10"/>
        <v>9.9326599326599258E-4</v>
      </c>
      <c r="O17" s="75" t="e">
        <f>IF(Selbstdeklaration!$C$119=P17,S17,0)</f>
        <v>#NUM!</v>
      </c>
      <c r="P17" s="66">
        <v>50000</v>
      </c>
      <c r="Q17" s="106">
        <f t="shared" si="11"/>
        <v>182.59259259259267</v>
      </c>
      <c r="R17" s="82">
        <f t="shared" si="12"/>
        <v>3.6518518518518532E-3</v>
      </c>
      <c r="S17" s="83">
        <f t="shared" si="2"/>
        <v>39.037037037037031</v>
      </c>
      <c r="T17" s="83">
        <f t="shared" si="22"/>
        <v>16.599326599326606</v>
      </c>
      <c r="U17" s="99">
        <f t="shared" si="13"/>
        <v>3.3198653198653213E-4</v>
      </c>
      <c r="V17" s="75" t="e">
        <f>IF(Selbstdeklaration!$C$119=W17,Z17,0)</f>
        <v>#NUM!</v>
      </c>
      <c r="W17" s="66">
        <v>50000</v>
      </c>
      <c r="X17" s="106">
        <f t="shared" si="14"/>
        <v>364.44444444444451</v>
      </c>
      <c r="Y17" s="82">
        <f t="shared" si="15"/>
        <v>7.2888888888888899E-3</v>
      </c>
      <c r="Z17" s="83">
        <f t="shared" si="3"/>
        <v>74.868686868686851</v>
      </c>
      <c r="AA17" s="83">
        <f t="shared" si="23"/>
        <v>33.131313131313135</v>
      </c>
      <c r="AB17" s="99">
        <f t="shared" si="16"/>
        <v>6.6262626262626268E-4</v>
      </c>
      <c r="AC17" s="75" t="e">
        <f>IF(Selbstdeklaration!$C$119=AD17,AE17,0)</f>
        <v>#NUM!</v>
      </c>
      <c r="AD17" s="66">
        <v>50000</v>
      </c>
      <c r="AE17" s="106">
        <f t="shared" si="17"/>
        <v>39.403292181069965</v>
      </c>
      <c r="AF17" s="82">
        <f t="shared" si="18"/>
        <v>7.8806584362139931E-4</v>
      </c>
      <c r="AG17" s="83">
        <f t="shared" si="4"/>
        <v>90.596707818930042</v>
      </c>
      <c r="AH17" s="83">
        <f t="shared" si="24"/>
        <v>3.5821174710063604</v>
      </c>
      <c r="AI17" s="99">
        <f t="shared" si="19"/>
        <v>7.1642349420127208E-5</v>
      </c>
    </row>
    <row r="18" spans="1:35" x14ac:dyDescent="0.3">
      <c r="A18" s="75" t="e">
        <f>IF(Selbstdeklaration!$C$119=B18,E18,0)</f>
        <v>#NUM!</v>
      </c>
      <c r="B18" s="66">
        <v>50500</v>
      </c>
      <c r="C18" s="106">
        <f t="shared" si="5"/>
        <v>362.77703703703696</v>
      </c>
      <c r="D18" s="82">
        <f t="shared" si="6"/>
        <v>7.1837037037037017E-3</v>
      </c>
      <c r="E18" s="83">
        <f t="shared" si="0"/>
        <v>52.111178451178461</v>
      </c>
      <c r="F18" s="83">
        <f t="shared" si="20"/>
        <v>32.979730639730633</v>
      </c>
      <c r="G18" s="99">
        <f t="shared" si="7"/>
        <v>6.5306397306397288E-4</v>
      </c>
      <c r="H18" s="75" t="e">
        <f>IF(Selbstdeklaration!$C$119=I18,L18,0)</f>
        <v>#NUM!</v>
      </c>
      <c r="I18" s="66">
        <v>50500</v>
      </c>
      <c r="J18" s="106">
        <f t="shared" si="8"/>
        <v>552.3951851851848</v>
      </c>
      <c r="K18" s="82">
        <f t="shared" si="9"/>
        <v>1.0938518518518511E-2</v>
      </c>
      <c r="L18" s="83">
        <f t="shared" si="1"/>
        <v>110.14589225589229</v>
      </c>
      <c r="M18" s="83">
        <f t="shared" si="21"/>
        <v>50.217744107744075</v>
      </c>
      <c r="N18" s="99">
        <f t="shared" si="10"/>
        <v>9.9441077441077383E-4</v>
      </c>
      <c r="O18" s="75" t="e">
        <f>IF(Selbstdeklaration!$C$119=P18,S18,0)</f>
        <v>#NUM!</v>
      </c>
      <c r="P18" s="66">
        <v>50500</v>
      </c>
      <c r="Q18" s="106">
        <f t="shared" si="11"/>
        <v>184.68037037037044</v>
      </c>
      <c r="R18" s="82">
        <f t="shared" si="12"/>
        <v>3.6570370370370385E-3</v>
      </c>
      <c r="S18" s="83">
        <f t="shared" si="2"/>
        <v>38.847239057239051</v>
      </c>
      <c r="T18" s="83">
        <f t="shared" si="22"/>
        <v>16.789124579124586</v>
      </c>
      <c r="U18" s="99">
        <f t="shared" si="13"/>
        <v>3.3245791245791259E-4</v>
      </c>
      <c r="V18" s="75" t="e">
        <f>IF(Selbstdeklaration!$C$119=W18,Z18,0)</f>
        <v>#NUM!</v>
      </c>
      <c r="W18" s="66">
        <v>50500</v>
      </c>
      <c r="X18" s="106">
        <f t="shared" si="14"/>
        <v>368.53777777777782</v>
      </c>
      <c r="Y18" s="82">
        <f t="shared" si="15"/>
        <v>7.2977777777777789E-3</v>
      </c>
      <c r="Z18" s="83">
        <f t="shared" si="3"/>
        <v>74.49656565656565</v>
      </c>
      <c r="AA18" s="83">
        <f t="shared" si="23"/>
        <v>33.50343434343435</v>
      </c>
      <c r="AB18" s="99">
        <f t="shared" si="16"/>
        <v>6.6343434343434354E-4</v>
      </c>
      <c r="AC18" s="75" t="e">
        <f>IF(Selbstdeklaration!$C$119=AD18,AE18,0)</f>
        <v>#NUM!</v>
      </c>
      <c r="AD18" s="66">
        <v>50500</v>
      </c>
      <c r="AE18" s="106">
        <f t="shared" si="17"/>
        <v>39.849279835390952</v>
      </c>
      <c r="AF18" s="82">
        <f t="shared" si="18"/>
        <v>7.8909465020576147E-4</v>
      </c>
      <c r="AG18" s="83">
        <f t="shared" si="4"/>
        <v>90.150720164609055</v>
      </c>
      <c r="AH18" s="83">
        <f t="shared" si="24"/>
        <v>3.6226618032173592</v>
      </c>
      <c r="AI18" s="99">
        <f t="shared" si="19"/>
        <v>7.1735877291432862E-5</v>
      </c>
    </row>
    <row r="19" spans="1:35" x14ac:dyDescent="0.3">
      <c r="A19" s="75" t="e">
        <f>IF(Selbstdeklaration!$C$119=B19,E19,0)</f>
        <v>#NUM!</v>
      </c>
      <c r="B19" s="66">
        <v>51000</v>
      </c>
      <c r="C19" s="106">
        <f t="shared" si="5"/>
        <v>366.29333333333324</v>
      </c>
      <c r="D19" s="82">
        <f t="shared" si="6"/>
        <v>7.1822222222222201E-3</v>
      </c>
      <c r="E19" s="83">
        <f t="shared" si="0"/>
        <v>51.791515151515156</v>
      </c>
      <c r="F19" s="83">
        <f t="shared" si="20"/>
        <v>33.29939393939393</v>
      </c>
      <c r="G19" s="99">
        <f t="shared" si="7"/>
        <v>6.529292929292927E-4</v>
      </c>
      <c r="H19" s="75" t="e">
        <f>IF(Selbstdeklaration!$C$119=I19,L19,0)</f>
        <v>#NUM!</v>
      </c>
      <c r="I19" s="66">
        <v>51000</v>
      </c>
      <c r="J19" s="106">
        <f t="shared" si="8"/>
        <v>558.50666666666621</v>
      </c>
      <c r="K19" s="82">
        <f t="shared" si="9"/>
        <v>1.0951111111111102E-2</v>
      </c>
      <c r="L19" s="83">
        <f t="shared" si="1"/>
        <v>109.59030303030308</v>
      </c>
      <c r="M19" s="83">
        <f t="shared" si="21"/>
        <v>50.773333333333291</v>
      </c>
      <c r="N19" s="99">
        <f t="shared" si="10"/>
        <v>9.9555555555555465E-4</v>
      </c>
      <c r="O19" s="75" t="e">
        <f>IF(Selbstdeklaration!$C$119=P19,S19,0)</f>
        <v>#NUM!</v>
      </c>
      <c r="P19" s="66">
        <v>51000</v>
      </c>
      <c r="Q19" s="106">
        <f t="shared" si="11"/>
        <v>186.77333333333343</v>
      </c>
      <c r="R19" s="82">
        <f t="shared" si="12"/>
        <v>3.6622222222222238E-3</v>
      </c>
      <c r="S19" s="83">
        <f t="shared" si="2"/>
        <v>38.656969696969689</v>
      </c>
      <c r="T19" s="83">
        <f t="shared" si="22"/>
        <v>16.979393939393947</v>
      </c>
      <c r="U19" s="99">
        <f t="shared" si="13"/>
        <v>3.3292929292929311E-4</v>
      </c>
      <c r="V19" s="75" t="e">
        <f>IF(Selbstdeklaration!$C$119=W19,Z19,0)</f>
        <v>#NUM!</v>
      </c>
      <c r="W19" s="66">
        <v>51000</v>
      </c>
      <c r="X19" s="106">
        <f t="shared" si="14"/>
        <v>372.64000000000004</v>
      </c>
      <c r="Y19" s="82">
        <f t="shared" si="15"/>
        <v>7.3066666666666679E-3</v>
      </c>
      <c r="Z19" s="83">
        <f t="shared" si="3"/>
        <v>74.123636363636351</v>
      </c>
      <c r="AA19" s="83">
        <f t="shared" si="23"/>
        <v>33.876363636363642</v>
      </c>
      <c r="AB19" s="99">
        <f t="shared" si="16"/>
        <v>6.6424242424242439E-4</v>
      </c>
      <c r="AC19" s="75" t="e">
        <f>IF(Selbstdeklaration!$C$119=AD19,AE19,0)</f>
        <v>#NUM!</v>
      </c>
      <c r="AD19" s="66">
        <v>51000</v>
      </c>
      <c r="AE19" s="106">
        <f t="shared" si="17"/>
        <v>40.296296296296305</v>
      </c>
      <c r="AF19" s="82">
        <f t="shared" si="18"/>
        <v>7.9012345679012363E-4</v>
      </c>
      <c r="AG19" s="83">
        <f t="shared" si="4"/>
        <v>89.703703703703695</v>
      </c>
      <c r="AH19" s="83">
        <f t="shared" si="24"/>
        <v>3.6632996632996639</v>
      </c>
      <c r="AI19" s="99">
        <f t="shared" si="19"/>
        <v>7.1829405162738503E-5</v>
      </c>
    </row>
    <row r="20" spans="1:35" x14ac:dyDescent="0.3">
      <c r="A20" s="75" t="e">
        <f>IF(Selbstdeklaration!$C$119=B20,E20,0)</f>
        <v>#NUM!</v>
      </c>
      <c r="B20" s="79">
        <v>51500</v>
      </c>
      <c r="C20" s="106">
        <f t="shared" si="5"/>
        <v>369.80814814814801</v>
      </c>
      <c r="D20" s="82">
        <f t="shared" si="6"/>
        <v>7.1807407407407384E-3</v>
      </c>
      <c r="E20" s="83">
        <f t="shared" si="0"/>
        <v>51.471986531986545</v>
      </c>
      <c r="F20" s="83">
        <f t="shared" si="20"/>
        <v>33.618922558922549</v>
      </c>
      <c r="G20" s="99">
        <f t="shared" si="7"/>
        <v>6.5279461279461263E-4</v>
      </c>
      <c r="H20" s="75" t="e">
        <f>IF(Selbstdeklaration!$C$119=I20,L20,0)</f>
        <v>#NUM!</v>
      </c>
      <c r="I20" s="79">
        <v>51500</v>
      </c>
      <c r="J20" s="106">
        <f t="shared" si="8"/>
        <v>564.63074074074029</v>
      </c>
      <c r="K20" s="82">
        <f t="shared" si="9"/>
        <v>1.0963703703703694E-2</v>
      </c>
      <c r="L20" s="83">
        <f t="shared" si="1"/>
        <v>109.03356902356906</v>
      </c>
      <c r="M20" s="83">
        <f t="shared" si="21"/>
        <v>51.330067340067302</v>
      </c>
      <c r="N20" s="99">
        <f t="shared" si="10"/>
        <v>9.967003367003359E-4</v>
      </c>
      <c r="O20" s="75" t="e">
        <f>IF(Selbstdeklaration!$C$119=P20,S20,0)</f>
        <v>#NUM!</v>
      </c>
      <c r="P20" s="79">
        <v>51500</v>
      </c>
      <c r="Q20" s="106">
        <f t="shared" si="11"/>
        <v>188.87148148148157</v>
      </c>
      <c r="R20" s="82">
        <f t="shared" si="12"/>
        <v>3.6674074074074092E-3</v>
      </c>
      <c r="S20" s="83">
        <f t="shared" si="2"/>
        <v>38.466228956228946</v>
      </c>
      <c r="T20" s="83">
        <f t="shared" si="22"/>
        <v>17.170134680134687</v>
      </c>
      <c r="U20" s="99">
        <f t="shared" si="13"/>
        <v>3.3340067340067352E-4</v>
      </c>
      <c r="V20" s="75" t="e">
        <f>IF(Selbstdeklaration!$C$119=W20,Z20,0)</f>
        <v>#NUM!</v>
      </c>
      <c r="W20" s="79">
        <v>51500</v>
      </c>
      <c r="X20" s="106">
        <f t="shared" si="14"/>
        <v>376.75111111111119</v>
      </c>
      <c r="Y20" s="82">
        <f t="shared" si="15"/>
        <v>7.3155555555555569E-3</v>
      </c>
      <c r="Z20" s="83">
        <f t="shared" si="3"/>
        <v>73.749898989898981</v>
      </c>
      <c r="AA20" s="83">
        <f t="shared" si="23"/>
        <v>34.250101010101019</v>
      </c>
      <c r="AB20" s="99">
        <f t="shared" si="16"/>
        <v>6.6505050505050525E-4</v>
      </c>
      <c r="AC20" s="75" t="e">
        <f>IF(Selbstdeklaration!$C$119=AD20,AE20,0)</f>
        <v>#NUM!</v>
      </c>
      <c r="AD20" s="79">
        <v>51500</v>
      </c>
      <c r="AE20" s="106">
        <f t="shared" si="17"/>
        <v>40.744341563786016</v>
      </c>
      <c r="AF20" s="82">
        <f t="shared" si="18"/>
        <v>7.9115226337448578E-4</v>
      </c>
      <c r="AG20" s="83">
        <f t="shared" si="4"/>
        <v>89.255658436213992</v>
      </c>
      <c r="AH20" s="83">
        <f t="shared" si="24"/>
        <v>3.7040310512532741</v>
      </c>
      <c r="AI20" s="99">
        <f t="shared" si="19"/>
        <v>7.1922933034044157E-5</v>
      </c>
    </row>
    <row r="21" spans="1:35" x14ac:dyDescent="0.3">
      <c r="A21" s="75" t="e">
        <f>IF(Selbstdeklaration!$C$119=B21,E21,0)</f>
        <v>#NUM!</v>
      </c>
      <c r="B21" s="66">
        <v>52000</v>
      </c>
      <c r="C21" s="106">
        <f t="shared" si="5"/>
        <v>373.32148148148133</v>
      </c>
      <c r="D21" s="82">
        <f t="shared" si="6"/>
        <v>7.1792592592592568E-3</v>
      </c>
      <c r="E21" s="83">
        <f t="shared" si="0"/>
        <v>51.152592592592605</v>
      </c>
      <c r="F21" s="83">
        <f t="shared" si="20"/>
        <v>33.938316498316482</v>
      </c>
      <c r="G21" s="99">
        <f t="shared" si="7"/>
        <v>6.5265993265993234E-4</v>
      </c>
      <c r="H21" s="75" t="e">
        <f>IF(Selbstdeklaration!$C$119=I21,L21,0)</f>
        <v>#NUM!</v>
      </c>
      <c r="I21" s="66">
        <v>52000</v>
      </c>
      <c r="J21" s="106">
        <f t="shared" si="8"/>
        <v>570.76740740740684</v>
      </c>
      <c r="K21" s="82">
        <f t="shared" si="9"/>
        <v>1.0976296296296286E-2</v>
      </c>
      <c r="L21" s="83">
        <f t="shared" si="1"/>
        <v>108.47569023569029</v>
      </c>
      <c r="M21" s="83">
        <f t="shared" si="21"/>
        <v>51.887946127946073</v>
      </c>
      <c r="N21" s="99">
        <f t="shared" si="10"/>
        <v>9.9784511784511672E-4</v>
      </c>
      <c r="O21" s="75" t="e">
        <f>IF(Selbstdeklaration!$C$119=P21,S21,0)</f>
        <v>#NUM!</v>
      </c>
      <c r="P21" s="66">
        <v>52000</v>
      </c>
      <c r="Q21" s="106">
        <f t="shared" si="11"/>
        <v>190.97481481481492</v>
      </c>
      <c r="R21" s="82">
        <f t="shared" si="12"/>
        <v>3.6725925925925945E-3</v>
      </c>
      <c r="S21" s="83">
        <f t="shared" si="2"/>
        <v>38.275016835016828</v>
      </c>
      <c r="T21" s="83">
        <f t="shared" si="22"/>
        <v>17.361346801346812</v>
      </c>
      <c r="U21" s="99">
        <f t="shared" si="13"/>
        <v>3.3387205387205409E-4</v>
      </c>
      <c r="V21" s="75" t="e">
        <f>IF(Selbstdeklaration!$C$119=W21,Z21,0)</f>
        <v>#NUM!</v>
      </c>
      <c r="W21" s="66">
        <v>52000</v>
      </c>
      <c r="X21" s="106">
        <f t="shared" si="14"/>
        <v>380.87111111111119</v>
      </c>
      <c r="Y21" s="82">
        <f t="shared" si="15"/>
        <v>7.3244444444444459E-3</v>
      </c>
      <c r="Z21" s="83">
        <f t="shared" si="3"/>
        <v>73.375353535353526</v>
      </c>
      <c r="AA21" s="83">
        <f t="shared" si="23"/>
        <v>34.624646464646474</v>
      </c>
      <c r="AB21" s="99">
        <f t="shared" si="16"/>
        <v>6.65858585858586E-4</v>
      </c>
      <c r="AC21" s="75" t="e">
        <f>IF(Selbstdeklaration!$C$119=AD21,AE21,0)</f>
        <v>#NUM!</v>
      </c>
      <c r="AD21" s="66">
        <v>52000</v>
      </c>
      <c r="AE21" s="106">
        <f t="shared" si="17"/>
        <v>41.193415637860092</v>
      </c>
      <c r="AF21" s="82">
        <f t="shared" si="18"/>
        <v>7.9218106995884794E-4</v>
      </c>
      <c r="AG21" s="83">
        <f t="shared" si="4"/>
        <v>88.806584362139915</v>
      </c>
      <c r="AH21" s="83">
        <f t="shared" si="24"/>
        <v>3.7448559670781902</v>
      </c>
      <c r="AI21" s="99">
        <f t="shared" si="19"/>
        <v>7.2016460905349812E-5</v>
      </c>
    </row>
    <row r="22" spans="1:35" x14ac:dyDescent="0.3">
      <c r="A22" s="75" t="e">
        <f>IF(Selbstdeklaration!$C$119=B22,E22,0)</f>
        <v>#NUM!</v>
      </c>
      <c r="B22" s="66">
        <v>52500</v>
      </c>
      <c r="C22" s="106">
        <f t="shared" si="5"/>
        <v>376.8333333333332</v>
      </c>
      <c r="D22" s="82">
        <f t="shared" si="6"/>
        <v>7.1777777777777751E-3</v>
      </c>
      <c r="E22" s="83">
        <f t="shared" si="0"/>
        <v>50.833333333333343</v>
      </c>
      <c r="F22" s="83">
        <f t="shared" si="20"/>
        <v>34.257575757575744</v>
      </c>
      <c r="G22" s="99">
        <f t="shared" si="7"/>
        <v>6.5252525252525227E-4</v>
      </c>
      <c r="H22" s="75" t="e">
        <f>IF(Selbstdeklaration!$C$119=I22,L22,0)</f>
        <v>#NUM!</v>
      </c>
      <c r="I22" s="66">
        <v>52500</v>
      </c>
      <c r="J22" s="106">
        <f t="shared" si="8"/>
        <v>576.91666666666606</v>
      </c>
      <c r="K22" s="82">
        <f t="shared" si="9"/>
        <v>1.0988888888888878E-2</v>
      </c>
      <c r="L22" s="83">
        <f t="shared" si="1"/>
        <v>107.91666666666673</v>
      </c>
      <c r="M22" s="83">
        <f t="shared" si="21"/>
        <v>52.446969696969639</v>
      </c>
      <c r="N22" s="99">
        <f t="shared" si="10"/>
        <v>9.9898989898989797E-4</v>
      </c>
      <c r="O22" s="75" t="e">
        <f>IF(Selbstdeklaration!$C$119=P22,S22,0)</f>
        <v>#NUM!</v>
      </c>
      <c r="P22" s="66">
        <v>52500</v>
      </c>
      <c r="Q22" s="106">
        <f t="shared" si="11"/>
        <v>193.08333333333343</v>
      </c>
      <c r="R22" s="82">
        <f t="shared" si="12"/>
        <v>3.6777777777777798E-3</v>
      </c>
      <c r="S22" s="83">
        <f t="shared" si="2"/>
        <v>38.083333333333321</v>
      </c>
      <c r="T22" s="83">
        <f t="shared" si="22"/>
        <v>17.553030303030312</v>
      </c>
      <c r="U22" s="99">
        <f t="shared" si="13"/>
        <v>3.343434343434345E-4</v>
      </c>
      <c r="V22" s="75" t="e">
        <f>IF(Selbstdeklaration!$C$119=W22,Z22,0)</f>
        <v>#NUM!</v>
      </c>
      <c r="W22" s="66">
        <v>52500</v>
      </c>
      <c r="X22" s="106">
        <f t="shared" si="14"/>
        <v>385.00000000000006</v>
      </c>
      <c r="Y22" s="82">
        <f t="shared" si="15"/>
        <v>7.3333333333333349E-3</v>
      </c>
      <c r="Z22" s="83">
        <f t="shared" si="3"/>
        <v>73</v>
      </c>
      <c r="AA22" s="83">
        <f t="shared" si="23"/>
        <v>35.000000000000007</v>
      </c>
      <c r="AB22" s="99">
        <f t="shared" si="16"/>
        <v>6.6666666666666675E-4</v>
      </c>
      <c r="AC22" s="75" t="e">
        <f>IF(Selbstdeklaration!$C$119=AD22,AE22,0)</f>
        <v>#NUM!</v>
      </c>
      <c r="AD22" s="66">
        <v>52500</v>
      </c>
      <c r="AE22" s="106">
        <f t="shared" si="17"/>
        <v>41.643518518518533</v>
      </c>
      <c r="AF22" s="82">
        <f t="shared" si="18"/>
        <v>7.932098765432101E-4</v>
      </c>
      <c r="AG22" s="83">
        <f t="shared" si="4"/>
        <v>88.356481481481467</v>
      </c>
      <c r="AH22" s="83">
        <f t="shared" si="24"/>
        <v>3.7857744107744122</v>
      </c>
      <c r="AI22" s="99">
        <f t="shared" si="19"/>
        <v>7.2109988776655466E-5</v>
      </c>
    </row>
    <row r="23" spans="1:35" x14ac:dyDescent="0.3">
      <c r="A23" s="75" t="e">
        <f>IF(Selbstdeklaration!$C$119=B23,E23,0)</f>
        <v>#NUM!</v>
      </c>
      <c r="B23" s="66">
        <v>53000</v>
      </c>
      <c r="C23" s="106">
        <f t="shared" si="5"/>
        <v>380.34370370370357</v>
      </c>
      <c r="D23" s="82">
        <f t="shared" si="6"/>
        <v>7.1762962962962935E-3</v>
      </c>
      <c r="E23" s="83">
        <f t="shared" si="0"/>
        <v>50.514208754208767</v>
      </c>
      <c r="F23" s="83">
        <f t="shared" si="20"/>
        <v>34.576700336700327</v>
      </c>
      <c r="G23" s="99">
        <f t="shared" si="7"/>
        <v>6.523905723905722E-4</v>
      </c>
      <c r="H23" s="75" t="e">
        <f>IF(Selbstdeklaration!$C$119=I23,L23,0)</f>
        <v>#NUM!</v>
      </c>
      <c r="I23" s="66">
        <v>53000</v>
      </c>
      <c r="J23" s="106">
        <f t="shared" si="8"/>
        <v>583.07851851851785</v>
      </c>
      <c r="K23" s="82">
        <f t="shared" si="9"/>
        <v>1.100148148148147E-2</v>
      </c>
      <c r="L23" s="83">
        <f t="shared" si="1"/>
        <v>107.35649831649839</v>
      </c>
      <c r="M23" s="83">
        <f t="shared" si="21"/>
        <v>53.007138047137985</v>
      </c>
      <c r="N23" s="99">
        <f t="shared" si="10"/>
        <v>1.000134680134679E-3</v>
      </c>
      <c r="O23" s="75" t="e">
        <f>IF(Selbstdeklaration!$C$119=P23,S23,0)</f>
        <v>#NUM!</v>
      </c>
      <c r="P23" s="66">
        <v>53000</v>
      </c>
      <c r="Q23" s="106">
        <f t="shared" si="11"/>
        <v>195.19703703703715</v>
      </c>
      <c r="R23" s="82">
        <f t="shared" si="12"/>
        <v>3.6829629629629651E-3</v>
      </c>
      <c r="S23" s="83">
        <f t="shared" si="2"/>
        <v>37.89117845117844</v>
      </c>
      <c r="T23" s="83">
        <f t="shared" si="22"/>
        <v>17.745185185185196</v>
      </c>
      <c r="U23" s="99">
        <f t="shared" si="13"/>
        <v>3.3481481481481502E-4</v>
      </c>
      <c r="V23" s="75" t="e">
        <f>IF(Selbstdeklaration!$C$119=W23,Z23,0)</f>
        <v>#NUM!</v>
      </c>
      <c r="W23" s="66">
        <v>53000</v>
      </c>
      <c r="X23" s="106">
        <f t="shared" si="14"/>
        <v>389.13777777777784</v>
      </c>
      <c r="Y23" s="82">
        <f t="shared" si="15"/>
        <v>7.3422222222222239E-3</v>
      </c>
      <c r="Z23" s="83">
        <f t="shared" si="3"/>
        <v>72.623838383838375</v>
      </c>
      <c r="AA23" s="83">
        <f t="shared" si="23"/>
        <v>35.376161616161625</v>
      </c>
      <c r="AB23" s="99">
        <f t="shared" si="16"/>
        <v>6.6747474747474761E-4</v>
      </c>
      <c r="AC23" s="75" t="e">
        <f>IF(Selbstdeklaration!$C$119=AD23,AE23,0)</f>
        <v>#NUM!</v>
      </c>
      <c r="AD23" s="66">
        <v>53000</v>
      </c>
      <c r="AE23" s="106">
        <f t="shared" si="17"/>
        <v>42.094650205761333</v>
      </c>
      <c r="AF23" s="82">
        <f t="shared" si="18"/>
        <v>7.9423868312757226E-4</v>
      </c>
      <c r="AG23" s="83">
        <f t="shared" si="4"/>
        <v>87.905349794238674</v>
      </c>
      <c r="AH23" s="83">
        <f t="shared" si="24"/>
        <v>3.8267863823419392</v>
      </c>
      <c r="AI23" s="99">
        <f t="shared" si="19"/>
        <v>7.2203516647961121E-5</v>
      </c>
    </row>
    <row r="24" spans="1:35" x14ac:dyDescent="0.3">
      <c r="A24" s="75" t="e">
        <f>IF(Selbstdeklaration!$C$119=B24,E24,0)</f>
        <v>#NUM!</v>
      </c>
      <c r="B24" s="79">
        <v>53500</v>
      </c>
      <c r="C24" s="106">
        <f t="shared" si="5"/>
        <v>383.85259259259243</v>
      </c>
      <c r="D24" s="82">
        <f t="shared" si="6"/>
        <v>7.1748148148148118E-3</v>
      </c>
      <c r="E24" s="83">
        <f t="shared" si="0"/>
        <v>50.195218855218876</v>
      </c>
      <c r="F24" s="83">
        <f t="shared" si="20"/>
        <v>34.895690235690218</v>
      </c>
      <c r="G24" s="99">
        <f t="shared" si="7"/>
        <v>6.5225589225589191E-4</v>
      </c>
      <c r="H24" s="75" t="e">
        <f>IF(Selbstdeklaration!$C$119=I24,L24,0)</f>
        <v>#NUM!</v>
      </c>
      <c r="I24" s="79">
        <v>53500</v>
      </c>
      <c r="J24" s="106">
        <f t="shared" si="8"/>
        <v>589.25296296296233</v>
      </c>
      <c r="K24" s="82">
        <f t="shared" si="9"/>
        <v>1.1014074074074062E-2</v>
      </c>
      <c r="L24" s="83">
        <f t="shared" si="1"/>
        <v>106.79518518518525</v>
      </c>
      <c r="M24" s="83">
        <f t="shared" si="21"/>
        <v>53.56845117845112</v>
      </c>
      <c r="N24" s="99">
        <f t="shared" si="10"/>
        <v>1.0012794612794603E-3</v>
      </c>
      <c r="O24" s="75" t="e">
        <f>IF(Selbstdeklaration!$C$119=P24,S24,0)</f>
        <v>#NUM!</v>
      </c>
      <c r="P24" s="79">
        <v>53500</v>
      </c>
      <c r="Q24" s="106">
        <f t="shared" si="11"/>
        <v>197.31592592592605</v>
      </c>
      <c r="R24" s="82">
        <f t="shared" si="12"/>
        <v>3.6881481481481505E-3</v>
      </c>
      <c r="S24" s="83">
        <f t="shared" si="2"/>
        <v>37.698552188552178</v>
      </c>
      <c r="T24" s="83">
        <f t="shared" si="22"/>
        <v>17.937811447811459</v>
      </c>
      <c r="U24" s="99">
        <f t="shared" si="13"/>
        <v>3.3528619528619549E-4</v>
      </c>
      <c r="V24" s="75" t="e">
        <f>IF(Selbstdeklaration!$C$119=W24,Z24,0)</f>
        <v>#NUM!</v>
      </c>
      <c r="W24" s="79">
        <v>53500</v>
      </c>
      <c r="X24" s="106">
        <f t="shared" si="14"/>
        <v>393.28444444444455</v>
      </c>
      <c r="Y24" s="82">
        <f t="shared" si="15"/>
        <v>7.3511111111111129E-3</v>
      </c>
      <c r="Z24" s="83">
        <f t="shared" si="3"/>
        <v>72.24686868686868</v>
      </c>
      <c r="AA24" s="83">
        <f t="shared" si="23"/>
        <v>35.75313131313132</v>
      </c>
      <c r="AB24" s="99">
        <f t="shared" si="16"/>
        <v>6.6828282828282836E-4</v>
      </c>
      <c r="AC24" s="75" t="e">
        <f>IF(Selbstdeklaration!$C$119=AD24,AE24,0)</f>
        <v>#NUM!</v>
      </c>
      <c r="AD24" s="79">
        <v>53500</v>
      </c>
      <c r="AE24" s="106">
        <f t="shared" si="17"/>
        <v>42.546810699588491</v>
      </c>
      <c r="AF24" s="82">
        <f t="shared" si="18"/>
        <v>7.9526748971193442E-4</v>
      </c>
      <c r="AG24" s="83">
        <f t="shared" si="4"/>
        <v>87.453189300411509</v>
      </c>
      <c r="AH24" s="83">
        <f t="shared" si="24"/>
        <v>3.8678918817807717</v>
      </c>
      <c r="AI24" s="99">
        <f t="shared" si="19"/>
        <v>7.2297044519266761E-5</v>
      </c>
    </row>
    <row r="25" spans="1:35" x14ac:dyDescent="0.3">
      <c r="A25" s="75" t="e">
        <f>IF(Selbstdeklaration!$C$119=B25,E25,0)</f>
        <v>#NUM!</v>
      </c>
      <c r="B25" s="66">
        <v>54000</v>
      </c>
      <c r="C25" s="106">
        <f t="shared" si="5"/>
        <v>387.35999999999984</v>
      </c>
      <c r="D25" s="82">
        <f t="shared" si="6"/>
        <v>7.1733333333333302E-3</v>
      </c>
      <c r="E25" s="83">
        <f t="shared" si="0"/>
        <v>49.876363636363642</v>
      </c>
      <c r="F25" s="83">
        <f t="shared" si="20"/>
        <v>35.214545454545437</v>
      </c>
      <c r="G25" s="99">
        <f t="shared" si="7"/>
        <v>6.5212121212121184E-4</v>
      </c>
      <c r="H25" s="75" t="e">
        <f>IF(Selbstdeklaration!$C$119=I25,L25,0)</f>
        <v>#NUM!</v>
      </c>
      <c r="I25" s="66">
        <v>54000</v>
      </c>
      <c r="J25" s="106">
        <f t="shared" si="8"/>
        <v>595.43999999999926</v>
      </c>
      <c r="K25" s="82">
        <f t="shared" si="9"/>
        <v>1.1026666666666653E-2</v>
      </c>
      <c r="L25" s="83">
        <f t="shared" si="1"/>
        <v>106.23272727272735</v>
      </c>
      <c r="M25" s="83">
        <f t="shared" si="21"/>
        <v>54.130909090909022</v>
      </c>
      <c r="N25" s="99">
        <f t="shared" si="10"/>
        <v>1.0024242424242411E-3</v>
      </c>
      <c r="O25" s="75" t="e">
        <f>IF(Selbstdeklaration!$C$119=P25,S25,0)</f>
        <v>#NUM!</v>
      </c>
      <c r="P25" s="66">
        <v>54000</v>
      </c>
      <c r="Q25" s="106">
        <f t="shared" si="11"/>
        <v>199.44000000000014</v>
      </c>
      <c r="R25" s="82">
        <f t="shared" si="12"/>
        <v>3.6933333333333358E-3</v>
      </c>
      <c r="S25" s="83">
        <f t="shared" si="2"/>
        <v>37.505454545454533</v>
      </c>
      <c r="T25" s="83">
        <f t="shared" si="22"/>
        <v>18.130909090909103</v>
      </c>
      <c r="U25" s="99">
        <f t="shared" si="13"/>
        <v>3.3575757575757601E-4</v>
      </c>
      <c r="V25" s="75" t="e">
        <f>IF(Selbstdeklaration!$C$119=W25,Z25,0)</f>
        <v>#NUM!</v>
      </c>
      <c r="W25" s="66">
        <v>54000</v>
      </c>
      <c r="X25" s="106">
        <f t="shared" si="14"/>
        <v>397.44000000000011</v>
      </c>
      <c r="Y25" s="82">
        <f t="shared" si="15"/>
        <v>7.360000000000002E-3</v>
      </c>
      <c r="Z25" s="83">
        <f t="shared" si="3"/>
        <v>71.8690909090909</v>
      </c>
      <c r="AA25" s="83">
        <f t="shared" si="23"/>
        <v>36.1309090909091</v>
      </c>
      <c r="AB25" s="99">
        <f t="shared" si="16"/>
        <v>6.6909090909090922E-4</v>
      </c>
      <c r="AC25" s="75" t="e">
        <f>IF(Selbstdeklaration!$C$119=AD25,AE25,0)</f>
        <v>#NUM!</v>
      </c>
      <c r="AD25" s="66">
        <v>54000</v>
      </c>
      <c r="AE25" s="106">
        <f t="shared" si="17"/>
        <v>43.000000000000014</v>
      </c>
      <c r="AF25" s="82">
        <f t="shared" si="18"/>
        <v>7.9629629629629657E-4</v>
      </c>
      <c r="AG25" s="83">
        <f t="shared" si="4"/>
        <v>86.999999999999986</v>
      </c>
      <c r="AH25" s="83">
        <f t="shared" si="24"/>
        <v>3.9090909090909105</v>
      </c>
      <c r="AI25" s="99">
        <f t="shared" si="19"/>
        <v>7.2390572390572416E-5</v>
      </c>
    </row>
    <row r="26" spans="1:35" x14ac:dyDescent="0.3">
      <c r="A26" s="75" t="e">
        <f>IF(Selbstdeklaration!$C$119=B26,E26,0)</f>
        <v>#NUM!</v>
      </c>
      <c r="B26" s="66">
        <v>54500</v>
      </c>
      <c r="C26" s="106">
        <f t="shared" si="5"/>
        <v>390.86592592592575</v>
      </c>
      <c r="D26" s="82">
        <f t="shared" si="6"/>
        <v>7.1718518518518485E-3</v>
      </c>
      <c r="E26" s="83">
        <f t="shared" si="0"/>
        <v>49.557643097643115</v>
      </c>
      <c r="F26" s="83">
        <f t="shared" si="20"/>
        <v>35.533265993265978</v>
      </c>
      <c r="G26" s="99">
        <f t="shared" si="7"/>
        <v>6.5198653198653166E-4</v>
      </c>
      <c r="H26" s="75" t="e">
        <f>IF(Selbstdeklaration!$C$119=I26,L26,0)</f>
        <v>#NUM!</v>
      </c>
      <c r="I26" s="66">
        <v>54500</v>
      </c>
      <c r="J26" s="106">
        <f t="shared" si="8"/>
        <v>601.63962962962887</v>
      </c>
      <c r="K26" s="82">
        <f t="shared" si="9"/>
        <v>1.1039259259259245E-2</v>
      </c>
      <c r="L26" s="83">
        <f t="shared" si="1"/>
        <v>105.66912457912464</v>
      </c>
      <c r="M26" s="83">
        <f t="shared" si="21"/>
        <v>54.694511784511718</v>
      </c>
      <c r="N26" s="99">
        <f t="shared" si="10"/>
        <v>1.0035690235690223E-3</v>
      </c>
      <c r="O26" s="75" t="e">
        <f>IF(Selbstdeklaration!$C$119=P26,S26,0)</f>
        <v>#NUM!</v>
      </c>
      <c r="P26" s="66">
        <v>54500</v>
      </c>
      <c r="Q26" s="106">
        <f t="shared" si="11"/>
        <v>201.56925925925941</v>
      </c>
      <c r="R26" s="82">
        <f t="shared" si="12"/>
        <v>3.6985185185185211E-3</v>
      </c>
      <c r="S26" s="83">
        <f t="shared" si="2"/>
        <v>37.311885521885507</v>
      </c>
      <c r="T26" s="83">
        <f t="shared" si="22"/>
        <v>18.324478114478129</v>
      </c>
      <c r="U26" s="99">
        <f t="shared" si="13"/>
        <v>3.3622895622895652E-4</v>
      </c>
      <c r="V26" s="75" t="e">
        <f>IF(Selbstdeklaration!$C$119=W26,Z26,0)</f>
        <v>#NUM!</v>
      </c>
      <c r="W26" s="66">
        <v>54500</v>
      </c>
      <c r="X26" s="106">
        <f t="shared" si="14"/>
        <v>401.60444444444454</v>
      </c>
      <c r="Y26" s="82">
        <f t="shared" si="15"/>
        <v>7.368888888888891E-3</v>
      </c>
      <c r="Z26" s="83">
        <f t="shared" si="3"/>
        <v>71.490505050505035</v>
      </c>
      <c r="AA26" s="83">
        <f t="shared" si="23"/>
        <v>36.509494949494957</v>
      </c>
      <c r="AB26" s="99">
        <f t="shared" si="16"/>
        <v>6.6989898989899008E-4</v>
      </c>
      <c r="AC26" s="75" t="e">
        <f>IF(Selbstdeklaration!$C$119=AD26,AE26,0)</f>
        <v>#NUM!</v>
      </c>
      <c r="AD26" s="66">
        <v>54500</v>
      </c>
      <c r="AE26" s="106">
        <f t="shared" si="17"/>
        <v>43.454218106995903</v>
      </c>
      <c r="AF26" s="82">
        <f t="shared" si="18"/>
        <v>7.9732510288065873E-4</v>
      </c>
      <c r="AG26" s="83">
        <f t="shared" si="4"/>
        <v>86.54578189300409</v>
      </c>
      <c r="AH26" s="83">
        <f t="shared" si="24"/>
        <v>3.9503834642723548</v>
      </c>
      <c r="AI26" s="99">
        <f t="shared" si="19"/>
        <v>7.248410026187807E-5</v>
      </c>
    </row>
    <row r="27" spans="1:35" x14ac:dyDescent="0.3">
      <c r="A27" s="75" t="e">
        <f>IF(Selbstdeklaration!$C$119=B27,E27,0)</f>
        <v>#NUM!</v>
      </c>
      <c r="B27" s="66">
        <v>55000</v>
      </c>
      <c r="C27" s="106">
        <f t="shared" si="5"/>
        <v>394.37037037037015</v>
      </c>
      <c r="D27" s="82">
        <f t="shared" si="6"/>
        <v>7.1703703703703669E-3</v>
      </c>
      <c r="E27" s="83">
        <f t="shared" si="0"/>
        <v>49.239057239057253</v>
      </c>
      <c r="F27" s="83">
        <f t="shared" si="20"/>
        <v>35.851851851851833</v>
      </c>
      <c r="G27" s="99">
        <f t="shared" si="7"/>
        <v>6.5185185185185149E-4</v>
      </c>
      <c r="H27" s="75" t="e">
        <f>IF(Selbstdeklaration!$C$119=I27,L27,0)</f>
        <v>#NUM!</v>
      </c>
      <c r="I27" s="66">
        <v>55000</v>
      </c>
      <c r="J27" s="106">
        <f t="shared" si="8"/>
        <v>607.85185185185105</v>
      </c>
      <c r="K27" s="82">
        <f t="shared" si="9"/>
        <v>1.1051851851851837E-2</v>
      </c>
      <c r="L27" s="83">
        <f t="shared" si="1"/>
        <v>105.10437710437718</v>
      </c>
      <c r="M27" s="83">
        <f t="shared" si="21"/>
        <v>55.259259259259188</v>
      </c>
      <c r="N27" s="99">
        <f t="shared" si="10"/>
        <v>1.0047138047138034E-3</v>
      </c>
      <c r="O27" s="75" t="e">
        <f>IF(Selbstdeklaration!$C$119=P27,S27,0)</f>
        <v>#NUM!</v>
      </c>
      <c r="P27" s="66">
        <v>55000</v>
      </c>
      <c r="Q27" s="106">
        <f t="shared" si="11"/>
        <v>203.70370370370387</v>
      </c>
      <c r="R27" s="82">
        <f t="shared" si="12"/>
        <v>3.7037037037037064E-3</v>
      </c>
      <c r="S27" s="83">
        <f t="shared" si="2"/>
        <v>37.1178451178451</v>
      </c>
      <c r="T27" s="83">
        <f t="shared" si="22"/>
        <v>18.518518518518533</v>
      </c>
      <c r="U27" s="99">
        <f t="shared" si="13"/>
        <v>3.3670033670033699E-4</v>
      </c>
      <c r="V27" s="75" t="e">
        <f>IF(Selbstdeklaration!$C$119=W27,Z27,0)</f>
        <v>#NUM!</v>
      </c>
      <c r="W27" s="66">
        <v>55000</v>
      </c>
      <c r="X27" s="106">
        <f t="shared" si="14"/>
        <v>405.77777777777789</v>
      </c>
      <c r="Y27" s="82">
        <f t="shared" si="15"/>
        <v>7.37777777777778E-3</v>
      </c>
      <c r="Z27" s="83">
        <f t="shared" si="3"/>
        <v>71.1111111111111</v>
      </c>
      <c r="AA27" s="83">
        <f t="shared" si="23"/>
        <v>36.8888888888889</v>
      </c>
      <c r="AB27" s="99">
        <f t="shared" si="16"/>
        <v>6.7070707070707094E-4</v>
      </c>
      <c r="AC27" s="75" t="e">
        <f>IF(Selbstdeklaration!$C$119=AD27,AE27,0)</f>
        <v>#NUM!</v>
      </c>
      <c r="AD27" s="66">
        <v>55000</v>
      </c>
      <c r="AE27" s="106">
        <f t="shared" si="17"/>
        <v>43.90946502057615</v>
      </c>
      <c r="AF27" s="82">
        <f t="shared" si="18"/>
        <v>7.9835390946502089E-4</v>
      </c>
      <c r="AG27" s="83">
        <f t="shared" si="4"/>
        <v>86.09053497942385</v>
      </c>
      <c r="AH27" s="83">
        <f t="shared" si="24"/>
        <v>3.9917695473251045</v>
      </c>
      <c r="AI27" s="99">
        <f t="shared" si="19"/>
        <v>7.2577628133183711E-5</v>
      </c>
    </row>
    <row r="28" spans="1:35" x14ac:dyDescent="0.3">
      <c r="A28" s="75" t="e">
        <f>IF(Selbstdeklaration!$C$119=B28,E28,0)</f>
        <v>#NUM!</v>
      </c>
      <c r="B28" s="79">
        <v>55500</v>
      </c>
      <c r="C28" s="106">
        <f t="shared" si="5"/>
        <v>397.87333333333311</v>
      </c>
      <c r="D28" s="82">
        <f t="shared" si="6"/>
        <v>7.1688888888888852E-3</v>
      </c>
      <c r="E28" s="83">
        <f t="shared" si="0"/>
        <v>48.920606060606083</v>
      </c>
      <c r="F28" s="83">
        <f t="shared" si="20"/>
        <v>36.17030303030301</v>
      </c>
      <c r="G28" s="99">
        <f t="shared" si="7"/>
        <v>6.5171717171717131E-4</v>
      </c>
      <c r="H28" s="75" t="e">
        <f>IF(Selbstdeklaration!$C$119=I28,L28,0)</f>
        <v>#NUM!</v>
      </c>
      <c r="I28" s="79">
        <v>55500</v>
      </c>
      <c r="J28" s="106">
        <f t="shared" si="8"/>
        <v>614.0766666666658</v>
      </c>
      <c r="K28" s="82">
        <f t="shared" si="9"/>
        <v>1.1064444444444429E-2</v>
      </c>
      <c r="L28" s="83">
        <f t="shared" si="1"/>
        <v>104.53848484848491</v>
      </c>
      <c r="M28" s="83">
        <f t="shared" si="21"/>
        <v>55.82515151515144</v>
      </c>
      <c r="N28" s="99">
        <f t="shared" si="10"/>
        <v>1.0058585858585844E-3</v>
      </c>
      <c r="O28" s="75" t="e">
        <f>IF(Selbstdeklaration!$C$119=P28,S28,0)</f>
        <v>#NUM!</v>
      </c>
      <c r="P28" s="79">
        <v>55500</v>
      </c>
      <c r="Q28" s="106">
        <f t="shared" si="11"/>
        <v>205.8433333333335</v>
      </c>
      <c r="R28" s="82">
        <f t="shared" si="12"/>
        <v>3.7088888888888918E-3</v>
      </c>
      <c r="S28" s="83">
        <f t="shared" si="2"/>
        <v>36.923333333333318</v>
      </c>
      <c r="T28" s="83">
        <f t="shared" si="22"/>
        <v>18.713030303030319</v>
      </c>
      <c r="U28" s="99">
        <f t="shared" si="13"/>
        <v>3.3717171717171745E-4</v>
      </c>
      <c r="V28" s="75" t="e">
        <f>IF(Selbstdeklaration!$C$119=W28,Z28,0)</f>
        <v>#NUM!</v>
      </c>
      <c r="W28" s="79">
        <v>55500</v>
      </c>
      <c r="X28" s="106">
        <f t="shared" si="14"/>
        <v>409.96000000000015</v>
      </c>
      <c r="Y28" s="82">
        <f t="shared" si="15"/>
        <v>7.386666666666669E-3</v>
      </c>
      <c r="Z28" s="83">
        <f t="shared" si="3"/>
        <v>70.73090909090908</v>
      </c>
      <c r="AA28" s="83">
        <f t="shared" si="23"/>
        <v>37.26909090909092</v>
      </c>
      <c r="AB28" s="99">
        <f t="shared" si="16"/>
        <v>6.7151515151515169E-4</v>
      </c>
      <c r="AC28" s="75" t="e">
        <f>IF(Selbstdeklaration!$C$119=AD28,AE28,0)</f>
        <v>#NUM!</v>
      </c>
      <c r="AD28" s="79">
        <v>55500</v>
      </c>
      <c r="AE28" s="106">
        <f t="shared" si="17"/>
        <v>44.365740740740762</v>
      </c>
      <c r="AF28" s="82">
        <f t="shared" si="18"/>
        <v>7.9938271604938305E-4</v>
      </c>
      <c r="AG28" s="83">
        <f t="shared" si="4"/>
        <v>85.634259259259238</v>
      </c>
      <c r="AH28" s="83">
        <f t="shared" si="24"/>
        <v>4.0332491582491601</v>
      </c>
      <c r="AI28" s="99">
        <f t="shared" si="19"/>
        <v>7.2671156004489365E-5</v>
      </c>
    </row>
    <row r="29" spans="1:35" x14ac:dyDescent="0.3">
      <c r="A29" s="75" t="e">
        <f>IF(Selbstdeklaration!$C$119=B29,E29,0)</f>
        <v>#NUM!</v>
      </c>
      <c r="B29" s="66">
        <v>56000</v>
      </c>
      <c r="C29" s="106">
        <f t="shared" si="5"/>
        <v>401.37481481481461</v>
      </c>
      <c r="D29" s="82">
        <f t="shared" si="6"/>
        <v>7.1674074074074036E-3</v>
      </c>
      <c r="E29" s="83">
        <f t="shared" si="0"/>
        <v>48.602289562289577</v>
      </c>
      <c r="F29" s="83">
        <f t="shared" si="20"/>
        <v>36.488619528619509</v>
      </c>
      <c r="G29" s="99">
        <f t="shared" si="7"/>
        <v>6.5158249158249124E-4</v>
      </c>
      <c r="H29" s="75" t="e">
        <f>IF(Selbstdeklaration!$C$119=I29,L29,0)</f>
        <v>#NUM!</v>
      </c>
      <c r="I29" s="66">
        <v>56000</v>
      </c>
      <c r="J29" s="106">
        <f t="shared" si="8"/>
        <v>620.31407407407312</v>
      </c>
      <c r="K29" s="82">
        <f t="shared" si="9"/>
        <v>1.1077037037037021E-2</v>
      </c>
      <c r="L29" s="83">
        <f t="shared" si="1"/>
        <v>103.97144781144789</v>
      </c>
      <c r="M29" s="83">
        <f t="shared" si="21"/>
        <v>56.392188552188465</v>
      </c>
      <c r="N29" s="99">
        <f t="shared" si="10"/>
        <v>1.0070033670033654E-3</v>
      </c>
      <c r="O29" s="75" t="e">
        <f>IF(Selbstdeklaration!$C$119=P29,S29,0)</f>
        <v>#NUM!</v>
      </c>
      <c r="P29" s="66">
        <v>56000</v>
      </c>
      <c r="Q29" s="106">
        <f t="shared" si="11"/>
        <v>207.98814814814833</v>
      </c>
      <c r="R29" s="82">
        <f t="shared" si="12"/>
        <v>3.7140740740740771E-3</v>
      </c>
      <c r="S29" s="83">
        <f t="shared" si="2"/>
        <v>36.728350168350154</v>
      </c>
      <c r="T29" s="83">
        <f t="shared" si="22"/>
        <v>18.908013468013483</v>
      </c>
      <c r="U29" s="99">
        <f t="shared" si="13"/>
        <v>3.3764309764309792E-4</v>
      </c>
      <c r="V29" s="75" t="e">
        <f>IF(Selbstdeklaration!$C$119=W29,Z29,0)</f>
        <v>#NUM!</v>
      </c>
      <c r="W29" s="66">
        <v>56000</v>
      </c>
      <c r="X29" s="106">
        <f t="shared" si="14"/>
        <v>414.15111111111122</v>
      </c>
      <c r="Y29" s="82">
        <f t="shared" si="15"/>
        <v>7.395555555555558E-3</v>
      </c>
      <c r="Z29" s="83">
        <f t="shared" si="3"/>
        <v>70.349898989898975</v>
      </c>
      <c r="AA29" s="83">
        <f t="shared" si="23"/>
        <v>37.650101010101018</v>
      </c>
      <c r="AB29" s="99">
        <f t="shared" si="16"/>
        <v>6.7232323232323244E-4</v>
      </c>
      <c r="AC29" s="75" t="e">
        <f>IF(Selbstdeklaration!$C$119=AD29,AE29,0)</f>
        <v>#NUM!</v>
      </c>
      <c r="AD29" s="66">
        <v>56000</v>
      </c>
      <c r="AE29" s="106">
        <f t="shared" si="17"/>
        <v>44.823045267489732</v>
      </c>
      <c r="AF29" s="82">
        <f t="shared" si="18"/>
        <v>8.0041152263374521E-4</v>
      </c>
      <c r="AG29" s="83">
        <f t="shared" si="4"/>
        <v>85.176954732510268</v>
      </c>
      <c r="AH29" s="83">
        <f t="shared" si="24"/>
        <v>4.0748222970445207</v>
      </c>
      <c r="AI29" s="99">
        <f t="shared" si="19"/>
        <v>7.2764683875795006E-5</v>
      </c>
    </row>
    <row r="30" spans="1:35" x14ac:dyDescent="0.3">
      <c r="A30" s="75" t="e">
        <f>IF(Selbstdeklaration!$C$119=B30,E30,0)</f>
        <v>#NUM!</v>
      </c>
      <c r="B30" s="66">
        <v>56500</v>
      </c>
      <c r="C30" s="106">
        <f t="shared" si="5"/>
        <v>404.87481481481461</v>
      </c>
      <c r="D30" s="82">
        <f t="shared" si="6"/>
        <v>7.1659259259259219E-3</v>
      </c>
      <c r="E30" s="83">
        <f t="shared" si="0"/>
        <v>48.284107744107764</v>
      </c>
      <c r="F30" s="83">
        <f t="shared" si="20"/>
        <v>36.806801346801329</v>
      </c>
      <c r="G30" s="99">
        <f t="shared" si="7"/>
        <v>6.5144781144781116E-4</v>
      </c>
      <c r="H30" s="75" t="e">
        <f>IF(Selbstdeklaration!$C$119=I30,L30,0)</f>
        <v>#NUM!</v>
      </c>
      <c r="I30" s="66">
        <v>56500</v>
      </c>
      <c r="J30" s="106">
        <f t="shared" si="8"/>
        <v>626.56407407407312</v>
      </c>
      <c r="K30" s="82">
        <f t="shared" si="9"/>
        <v>1.1089629629629612E-2</v>
      </c>
      <c r="L30" s="83">
        <f t="shared" si="1"/>
        <v>103.40326599326607</v>
      </c>
      <c r="M30" s="83">
        <f t="shared" si="21"/>
        <v>56.960370370370285</v>
      </c>
      <c r="N30" s="99">
        <f t="shared" si="10"/>
        <v>1.0081481481481467E-3</v>
      </c>
      <c r="O30" s="75" t="e">
        <f>IF(Selbstdeklaration!$C$119=P30,S30,0)</f>
        <v>#NUM!</v>
      </c>
      <c r="P30" s="66">
        <v>56500</v>
      </c>
      <c r="Q30" s="106">
        <f t="shared" si="11"/>
        <v>210.13814814814833</v>
      </c>
      <c r="R30" s="82">
        <f t="shared" si="12"/>
        <v>3.7192592592592624E-3</v>
      </c>
      <c r="S30" s="83">
        <f t="shared" si="2"/>
        <v>36.532895622895609</v>
      </c>
      <c r="T30" s="83">
        <f t="shared" si="22"/>
        <v>19.103468013468031</v>
      </c>
      <c r="U30" s="99">
        <f t="shared" si="13"/>
        <v>3.3811447811447844E-4</v>
      </c>
      <c r="V30" s="75" t="e">
        <f>IF(Selbstdeklaration!$C$119=W30,Z30,0)</f>
        <v>#NUM!</v>
      </c>
      <c r="W30" s="66">
        <v>56500</v>
      </c>
      <c r="X30" s="106">
        <f t="shared" si="14"/>
        <v>418.35111111111127</v>
      </c>
      <c r="Y30" s="82">
        <f t="shared" si="15"/>
        <v>7.404444444444447E-3</v>
      </c>
      <c r="Z30" s="83">
        <f t="shared" si="3"/>
        <v>69.968080808080785</v>
      </c>
      <c r="AA30" s="83">
        <f t="shared" si="23"/>
        <v>38.031919191919208</v>
      </c>
      <c r="AB30" s="99">
        <f t="shared" si="16"/>
        <v>6.731313131313134E-4</v>
      </c>
      <c r="AC30" s="75" t="e">
        <f>IF(Selbstdeklaration!$C$119=AD30,AE30,0)</f>
        <v>#NUM!</v>
      </c>
      <c r="AD30" s="66">
        <v>56500</v>
      </c>
      <c r="AE30" s="106">
        <f t="shared" si="17"/>
        <v>45.281378600823068</v>
      </c>
      <c r="AF30" s="82">
        <f t="shared" si="18"/>
        <v>8.0144032921810736E-4</v>
      </c>
      <c r="AG30" s="83">
        <f t="shared" si="4"/>
        <v>84.718621399176925</v>
      </c>
      <c r="AH30" s="83">
        <f t="shared" si="24"/>
        <v>4.1164889637111877</v>
      </c>
      <c r="AI30" s="99">
        <f t="shared" si="19"/>
        <v>7.2858211747100661E-5</v>
      </c>
    </row>
    <row r="31" spans="1:35" x14ac:dyDescent="0.3">
      <c r="A31" s="75" t="e">
        <f>IF(Selbstdeklaration!$C$119=B31,E31,0)</f>
        <v>#NUM!</v>
      </c>
      <c r="B31" s="66">
        <v>57000</v>
      </c>
      <c r="C31" s="106">
        <f t="shared" si="5"/>
        <v>408.37333333333311</v>
      </c>
      <c r="D31" s="82">
        <f t="shared" si="6"/>
        <v>7.1644444444444403E-3</v>
      </c>
      <c r="E31" s="83">
        <f t="shared" si="0"/>
        <v>47.96606060606063</v>
      </c>
      <c r="F31" s="83">
        <f t="shared" si="20"/>
        <v>37.124848484848464</v>
      </c>
      <c r="G31" s="99">
        <f t="shared" si="7"/>
        <v>6.5131313131313099E-4</v>
      </c>
      <c r="H31" s="75" t="e">
        <f>IF(Selbstdeklaration!$C$119=I31,L31,0)</f>
        <v>#NUM!</v>
      </c>
      <c r="I31" s="66">
        <v>57000</v>
      </c>
      <c r="J31" s="106">
        <f t="shared" si="8"/>
        <v>632.82666666666569</v>
      </c>
      <c r="K31" s="82">
        <f t="shared" si="9"/>
        <v>1.1102222222222204E-2</v>
      </c>
      <c r="L31" s="83">
        <f t="shared" si="1"/>
        <v>102.83393939393949</v>
      </c>
      <c r="M31" s="83">
        <f t="shared" si="21"/>
        <v>57.529696969696879</v>
      </c>
      <c r="N31" s="99">
        <f t="shared" si="10"/>
        <v>1.0092929292929277E-3</v>
      </c>
      <c r="O31" s="75" t="e">
        <f>IF(Selbstdeklaration!$C$119=P31,S31,0)</f>
        <v>#NUM!</v>
      </c>
      <c r="P31" s="66">
        <v>57000</v>
      </c>
      <c r="Q31" s="106">
        <f t="shared" si="11"/>
        <v>212.29333333333352</v>
      </c>
      <c r="R31" s="82">
        <f t="shared" si="12"/>
        <v>3.7244444444444478E-3</v>
      </c>
      <c r="S31" s="83">
        <f t="shared" si="2"/>
        <v>36.336969696969682</v>
      </c>
      <c r="T31" s="83">
        <f t="shared" si="22"/>
        <v>19.299393939393955</v>
      </c>
      <c r="U31" s="99">
        <f t="shared" si="13"/>
        <v>3.3858585858585885E-4</v>
      </c>
      <c r="V31" s="75" t="e">
        <f>IF(Selbstdeklaration!$C$119=W31,Z31,0)</f>
        <v>#NUM!</v>
      </c>
      <c r="W31" s="66">
        <v>57000</v>
      </c>
      <c r="X31" s="106">
        <f t="shared" si="14"/>
        <v>422.56000000000017</v>
      </c>
      <c r="Y31" s="82">
        <f t="shared" si="15"/>
        <v>7.413333333333336E-3</v>
      </c>
      <c r="Z31" s="83">
        <f t="shared" si="3"/>
        <v>69.585454545454525</v>
      </c>
      <c r="AA31" s="83">
        <f t="shared" si="23"/>
        <v>38.414545454545468</v>
      </c>
      <c r="AB31" s="99">
        <f t="shared" si="16"/>
        <v>6.7393939393939415E-4</v>
      </c>
      <c r="AC31" s="75" t="e">
        <f>IF(Selbstdeklaration!$C$119=AD31,AE31,0)</f>
        <v>#NUM!</v>
      </c>
      <c r="AD31" s="66">
        <v>57000</v>
      </c>
      <c r="AE31" s="106">
        <f t="shared" si="17"/>
        <v>45.740740740740762</v>
      </c>
      <c r="AF31" s="82">
        <f t="shared" si="18"/>
        <v>8.0246913580246952E-4</v>
      </c>
      <c r="AG31" s="83">
        <f t="shared" si="4"/>
        <v>84.259259259259238</v>
      </c>
      <c r="AH31" s="83">
        <f t="shared" si="24"/>
        <v>4.1582491582491601</v>
      </c>
      <c r="AI31" s="99">
        <f t="shared" si="19"/>
        <v>7.2951739618406315E-5</v>
      </c>
    </row>
    <row r="32" spans="1:35" x14ac:dyDescent="0.3">
      <c r="A32" s="75" t="e">
        <f>IF(Selbstdeklaration!$C$119=B32,E32,0)</f>
        <v>#NUM!</v>
      </c>
      <c r="B32" s="66">
        <v>57500</v>
      </c>
      <c r="C32" s="106">
        <f t="shared" si="5"/>
        <v>411.8703703703701</v>
      </c>
      <c r="D32" s="82">
        <f t="shared" si="6"/>
        <v>7.1629629629629587E-3</v>
      </c>
      <c r="E32" s="83">
        <f t="shared" si="0"/>
        <v>47.648148148148174</v>
      </c>
      <c r="F32" s="83">
        <f t="shared" si="20"/>
        <v>37.44276094276092</v>
      </c>
      <c r="G32" s="99">
        <f t="shared" si="7"/>
        <v>6.5117845117845081E-4</v>
      </c>
      <c r="H32" s="75" t="e">
        <f>IF(Selbstdeklaration!$C$119=I32,L32,0)</f>
        <v>#NUM!</v>
      </c>
      <c r="I32" s="66">
        <v>57500</v>
      </c>
      <c r="J32" s="106">
        <f t="shared" si="8"/>
        <v>639.10185185185082</v>
      </c>
      <c r="K32" s="82">
        <f t="shared" si="9"/>
        <v>1.1114814814814796E-2</v>
      </c>
      <c r="L32" s="83">
        <f t="shared" si="1"/>
        <v>102.26346801346811</v>
      </c>
      <c r="M32" s="83">
        <f t="shared" si="21"/>
        <v>58.100168350168254</v>
      </c>
      <c r="N32" s="99">
        <f t="shared" si="10"/>
        <v>1.0104377104377088E-3</v>
      </c>
      <c r="O32" s="75" t="e">
        <f>IF(Selbstdeklaration!$C$119=P32,S32,0)</f>
        <v>#NUM!</v>
      </c>
      <c r="P32" s="66">
        <v>57500</v>
      </c>
      <c r="Q32" s="106">
        <f t="shared" si="11"/>
        <v>214.45370370370389</v>
      </c>
      <c r="R32" s="82">
        <f t="shared" si="12"/>
        <v>3.7296296296296331E-3</v>
      </c>
      <c r="S32" s="83">
        <f t="shared" si="2"/>
        <v>36.140572390572373</v>
      </c>
      <c r="T32" s="83">
        <f t="shared" si="22"/>
        <v>19.495791245791263</v>
      </c>
      <c r="U32" s="99">
        <f t="shared" si="13"/>
        <v>3.3905723905723937E-4</v>
      </c>
      <c r="V32" s="75" t="e">
        <f>IF(Selbstdeklaration!$C$119=W32,Z32,0)</f>
        <v>#NUM!</v>
      </c>
      <c r="W32" s="66">
        <v>57500</v>
      </c>
      <c r="X32" s="106">
        <f t="shared" si="14"/>
        <v>426.77777777777794</v>
      </c>
      <c r="Y32" s="82">
        <f t="shared" si="15"/>
        <v>7.422222222222225E-3</v>
      </c>
      <c r="Z32" s="83">
        <f t="shared" si="3"/>
        <v>69.202020202020194</v>
      </c>
      <c r="AA32" s="83">
        <f t="shared" si="23"/>
        <v>38.797979797979814</v>
      </c>
      <c r="AB32" s="99">
        <f t="shared" si="16"/>
        <v>6.7474747474747501E-4</v>
      </c>
      <c r="AC32" s="75" t="e">
        <f>IF(Selbstdeklaration!$C$119=AD32,AE32,0)</f>
        <v>#NUM!</v>
      </c>
      <c r="AD32" s="66">
        <v>57500</v>
      </c>
      <c r="AE32" s="106">
        <f t="shared" si="17"/>
        <v>46.201131687242821</v>
      </c>
      <c r="AF32" s="82">
        <f t="shared" si="18"/>
        <v>8.0349794238683168E-4</v>
      </c>
      <c r="AG32" s="83">
        <f t="shared" si="4"/>
        <v>83.798868312757179</v>
      </c>
      <c r="AH32" s="83">
        <f t="shared" si="24"/>
        <v>4.200102880658438</v>
      </c>
      <c r="AI32" s="99">
        <f t="shared" si="19"/>
        <v>7.304526748971197E-5</v>
      </c>
    </row>
    <row r="33" spans="1:35" x14ac:dyDescent="0.3">
      <c r="A33" s="75" t="e">
        <f>IF(Selbstdeklaration!$C$119=B33,E33,0)</f>
        <v>#NUM!</v>
      </c>
      <c r="B33" s="79">
        <v>58000</v>
      </c>
      <c r="C33" s="106">
        <f t="shared" si="5"/>
        <v>415.36592592592569</v>
      </c>
      <c r="D33" s="82">
        <f t="shared" si="6"/>
        <v>7.161481481481477E-3</v>
      </c>
      <c r="E33" s="83">
        <f t="shared" si="0"/>
        <v>47.330370370370389</v>
      </c>
      <c r="F33" s="83">
        <f t="shared" si="20"/>
        <v>37.760538720538698</v>
      </c>
      <c r="G33" s="99">
        <f t="shared" si="7"/>
        <v>6.5104377104377063E-4</v>
      </c>
      <c r="H33" s="75" t="e">
        <f>IF(Selbstdeklaration!$C$119=I33,L33,0)</f>
        <v>#NUM!</v>
      </c>
      <c r="I33" s="79">
        <v>58000</v>
      </c>
      <c r="J33" s="106">
        <f t="shared" si="8"/>
        <v>645.38962962962853</v>
      </c>
      <c r="K33" s="82">
        <f t="shared" si="9"/>
        <v>1.1127407407407388E-2</v>
      </c>
      <c r="L33" s="83">
        <f t="shared" si="1"/>
        <v>101.69185185185196</v>
      </c>
      <c r="M33" s="83">
        <f t="shared" si="21"/>
        <v>58.671784511784409</v>
      </c>
      <c r="N33" s="99">
        <f t="shared" si="10"/>
        <v>1.0115824915824898E-3</v>
      </c>
      <c r="O33" s="75" t="e">
        <f>IF(Selbstdeklaration!$C$119=P33,S33,0)</f>
        <v>#NUM!</v>
      </c>
      <c r="P33" s="79">
        <v>58000</v>
      </c>
      <c r="Q33" s="106">
        <f t="shared" si="11"/>
        <v>216.61925925925948</v>
      </c>
      <c r="R33" s="82">
        <f t="shared" si="12"/>
        <v>3.7348148148148184E-3</v>
      </c>
      <c r="S33" s="83">
        <f t="shared" si="2"/>
        <v>35.943703703703683</v>
      </c>
      <c r="T33" s="83">
        <f t="shared" si="22"/>
        <v>19.692659932659954</v>
      </c>
      <c r="U33" s="99">
        <f t="shared" si="13"/>
        <v>3.3952861952861989E-4</v>
      </c>
      <c r="V33" s="75" t="e">
        <f>IF(Selbstdeklaration!$C$119=W33,Z33,0)</f>
        <v>#NUM!</v>
      </c>
      <c r="W33" s="79">
        <v>58000</v>
      </c>
      <c r="X33" s="106">
        <f t="shared" si="14"/>
        <v>431.00444444444463</v>
      </c>
      <c r="Y33" s="82">
        <f t="shared" si="15"/>
        <v>7.431111111111114E-3</v>
      </c>
      <c r="Z33" s="83">
        <f t="shared" si="3"/>
        <v>68.817777777777764</v>
      </c>
      <c r="AA33" s="83">
        <f t="shared" si="23"/>
        <v>39.182222222222236</v>
      </c>
      <c r="AB33" s="99">
        <f t="shared" si="16"/>
        <v>6.7555555555555576E-4</v>
      </c>
      <c r="AC33" s="75" t="e">
        <f>IF(Selbstdeklaration!$C$119=AD33,AE33,0)</f>
        <v>#NUM!</v>
      </c>
      <c r="AD33" s="79">
        <v>58000</v>
      </c>
      <c r="AE33" s="106">
        <f t="shared" si="17"/>
        <v>46.662551440329246</v>
      </c>
      <c r="AF33" s="82">
        <f t="shared" si="18"/>
        <v>8.0452674897119384E-4</v>
      </c>
      <c r="AG33" s="83">
        <f t="shared" si="4"/>
        <v>83.337448559670747</v>
      </c>
      <c r="AH33" s="83">
        <f t="shared" si="24"/>
        <v>4.2420501309390222</v>
      </c>
      <c r="AI33" s="99">
        <f t="shared" si="19"/>
        <v>7.3138795361017624E-5</v>
      </c>
    </row>
    <row r="34" spans="1:35" x14ac:dyDescent="0.3">
      <c r="A34" s="75" t="e">
        <f>IF(Selbstdeklaration!$C$119=B34,E34,0)</f>
        <v>#NUM!</v>
      </c>
      <c r="B34" s="66">
        <v>58500</v>
      </c>
      <c r="C34" s="106">
        <f t="shared" si="5"/>
        <v>418.85999999999973</v>
      </c>
      <c r="D34" s="82">
        <f t="shared" si="6"/>
        <v>7.1599999999999954E-3</v>
      </c>
      <c r="E34" s="83">
        <f t="shared" si="0"/>
        <v>47.012727272727304</v>
      </c>
      <c r="F34" s="83">
        <f t="shared" si="20"/>
        <v>38.078181818181797</v>
      </c>
      <c r="G34" s="99">
        <f t="shared" si="7"/>
        <v>6.5090909090909056E-4</v>
      </c>
      <c r="H34" s="75" t="e">
        <f>IF(Selbstdeklaration!$C$119=I34,L34,0)</f>
        <v>#NUM!</v>
      </c>
      <c r="I34" s="66">
        <v>58500</v>
      </c>
      <c r="J34" s="106">
        <f t="shared" si="8"/>
        <v>651.6899999999988</v>
      </c>
      <c r="K34" s="82">
        <f t="shared" si="9"/>
        <v>1.113999999999998E-2</v>
      </c>
      <c r="L34" s="83">
        <f t="shared" si="1"/>
        <v>101.11909090909103</v>
      </c>
      <c r="M34" s="83">
        <f t="shared" si="21"/>
        <v>59.244545454545346</v>
      </c>
      <c r="N34" s="99">
        <f t="shared" si="10"/>
        <v>1.0127272727272708E-3</v>
      </c>
      <c r="O34" s="75" t="e">
        <f>IF(Selbstdeklaration!$C$119=P34,S34,0)</f>
        <v>#NUM!</v>
      </c>
      <c r="P34" s="66">
        <v>58500</v>
      </c>
      <c r="Q34" s="106">
        <f t="shared" si="11"/>
        <v>218.79000000000022</v>
      </c>
      <c r="R34" s="82">
        <f t="shared" si="12"/>
        <v>3.7400000000000037E-3</v>
      </c>
      <c r="S34" s="83">
        <f t="shared" si="2"/>
        <v>35.746363636363618</v>
      </c>
      <c r="T34" s="83">
        <f t="shared" si="22"/>
        <v>19.890000000000018</v>
      </c>
      <c r="U34" s="99">
        <f t="shared" si="13"/>
        <v>3.400000000000003E-4</v>
      </c>
      <c r="V34" s="75" t="e">
        <f>IF(Selbstdeklaration!$C$119=W34,Z34,0)</f>
        <v>#NUM!</v>
      </c>
      <c r="W34" s="66">
        <v>58500</v>
      </c>
      <c r="X34" s="106">
        <f t="shared" si="14"/>
        <v>435.24000000000018</v>
      </c>
      <c r="Y34" s="82">
        <f t="shared" si="15"/>
        <v>7.440000000000003E-3</v>
      </c>
      <c r="Z34" s="83">
        <f t="shared" si="3"/>
        <v>68.432727272727249</v>
      </c>
      <c r="AA34" s="83">
        <f t="shared" si="23"/>
        <v>39.567272727272744</v>
      </c>
      <c r="AB34" s="99">
        <f t="shared" si="16"/>
        <v>6.7636363636363662E-4</v>
      </c>
      <c r="AC34" s="75" t="e">
        <f>IF(Selbstdeklaration!$C$119=AD34,AE34,0)</f>
        <v>#NUM!</v>
      </c>
      <c r="AD34" s="66">
        <v>58500</v>
      </c>
      <c r="AE34" s="106">
        <f t="shared" si="17"/>
        <v>47.125000000000028</v>
      </c>
      <c r="AF34" s="82">
        <f t="shared" si="18"/>
        <v>8.0555555555555599E-4</v>
      </c>
      <c r="AG34" s="83">
        <f t="shared" si="4"/>
        <v>82.874999999999972</v>
      </c>
      <c r="AH34" s="83">
        <f t="shared" si="24"/>
        <v>4.2840909090909118</v>
      </c>
      <c r="AI34" s="99">
        <f t="shared" si="19"/>
        <v>7.3232323232323278E-5</v>
      </c>
    </row>
    <row r="35" spans="1:35" x14ac:dyDescent="0.3">
      <c r="A35" s="75" t="e">
        <f>IF(Selbstdeklaration!$C$119=B35,E35,0)</f>
        <v>#NUM!</v>
      </c>
      <c r="B35" s="66">
        <v>59000</v>
      </c>
      <c r="C35" s="106">
        <f t="shared" si="5"/>
        <v>422.35259259259232</v>
      </c>
      <c r="D35" s="82">
        <f t="shared" si="6"/>
        <v>7.1585185185185137E-3</v>
      </c>
      <c r="E35" s="83">
        <f t="shared" si="0"/>
        <v>46.695218855218876</v>
      </c>
      <c r="F35" s="83">
        <f t="shared" si="20"/>
        <v>38.395690235690211</v>
      </c>
      <c r="G35" s="99">
        <f t="shared" si="7"/>
        <v>6.5077441077441038E-4</v>
      </c>
      <c r="H35" s="75" t="e">
        <f>IF(Selbstdeklaration!$C$119=I35,L35,0)</f>
        <v>#NUM!</v>
      </c>
      <c r="I35" s="66">
        <v>59000</v>
      </c>
      <c r="J35" s="106">
        <f t="shared" si="8"/>
        <v>658.00296296296176</v>
      </c>
      <c r="K35" s="82">
        <f t="shared" si="9"/>
        <v>1.1152592592592572E-2</v>
      </c>
      <c r="L35" s="83">
        <f t="shared" si="1"/>
        <v>100.5451851851853</v>
      </c>
      <c r="M35" s="83">
        <f t="shared" si="21"/>
        <v>59.81845117845107</v>
      </c>
      <c r="N35" s="99">
        <f t="shared" si="10"/>
        <v>1.0138720538720521E-3</v>
      </c>
      <c r="O35" s="75" t="e">
        <f>IF(Selbstdeklaration!$C$119=P35,S35,0)</f>
        <v>#NUM!</v>
      </c>
      <c r="P35" s="66">
        <v>59000</v>
      </c>
      <c r="Q35" s="106">
        <f t="shared" si="11"/>
        <v>220.96592592592614</v>
      </c>
      <c r="R35" s="82">
        <f t="shared" si="12"/>
        <v>3.7451851851851891E-3</v>
      </c>
      <c r="S35" s="83">
        <f t="shared" si="2"/>
        <v>35.548552188552165</v>
      </c>
      <c r="T35" s="83">
        <f t="shared" si="22"/>
        <v>20.087811447811468</v>
      </c>
      <c r="U35" s="99">
        <f t="shared" si="13"/>
        <v>3.4047138047138081E-4</v>
      </c>
      <c r="V35" s="75" t="e">
        <f>IF(Selbstdeklaration!$C$119=W35,Z35,0)</f>
        <v>#NUM!</v>
      </c>
      <c r="W35" s="66">
        <v>59000</v>
      </c>
      <c r="X35" s="106">
        <f t="shared" si="14"/>
        <v>439.48444444444465</v>
      </c>
      <c r="Y35" s="82">
        <f t="shared" si="15"/>
        <v>7.448888888888892E-3</v>
      </c>
      <c r="Z35" s="83">
        <f t="shared" si="3"/>
        <v>68.046868686868663</v>
      </c>
      <c r="AA35" s="83">
        <f t="shared" si="23"/>
        <v>39.95313131313133</v>
      </c>
      <c r="AB35" s="99">
        <f t="shared" si="16"/>
        <v>6.7717171717171748E-4</v>
      </c>
      <c r="AC35" s="75" t="e">
        <f>IF(Selbstdeklaration!$C$119=AD35,AE35,0)</f>
        <v>#NUM!</v>
      </c>
      <c r="AD35" s="66">
        <v>59000</v>
      </c>
      <c r="AE35" s="106">
        <f t="shared" si="17"/>
        <v>47.588477366255169</v>
      </c>
      <c r="AF35" s="82">
        <f t="shared" si="18"/>
        <v>8.0658436213991815E-4</v>
      </c>
      <c r="AG35" s="83">
        <f t="shared" si="4"/>
        <v>82.411522633744823</v>
      </c>
      <c r="AH35" s="83">
        <f t="shared" si="24"/>
        <v>4.3262252151141061</v>
      </c>
      <c r="AI35" s="99">
        <f t="shared" si="19"/>
        <v>7.3325851103628919E-5</v>
      </c>
    </row>
    <row r="36" spans="1:35" x14ac:dyDescent="0.3">
      <c r="A36" s="75" t="e">
        <f>IF(Selbstdeklaration!$C$119=B36,E36,0)</f>
        <v>#NUM!</v>
      </c>
      <c r="B36" s="66">
        <v>59500</v>
      </c>
      <c r="C36" s="106">
        <f t="shared" si="5"/>
        <v>425.8437037037034</v>
      </c>
      <c r="D36" s="82">
        <f t="shared" si="6"/>
        <v>7.1570370370370321E-3</v>
      </c>
      <c r="E36" s="83">
        <f t="shared" si="0"/>
        <v>46.377845117845148</v>
      </c>
      <c r="F36" s="83">
        <f t="shared" si="20"/>
        <v>38.713063973063946</v>
      </c>
      <c r="G36" s="99">
        <f t="shared" si="7"/>
        <v>6.506397306397302E-4</v>
      </c>
      <c r="H36" s="75" t="e">
        <f>IF(Selbstdeklaration!$C$119=I36,L36,0)</f>
        <v>#NUM!</v>
      </c>
      <c r="I36" s="66">
        <v>59500</v>
      </c>
      <c r="J36" s="106">
        <f t="shared" si="8"/>
        <v>664.32851851851717</v>
      </c>
      <c r="K36" s="82">
        <f t="shared" si="9"/>
        <v>1.1165185185185163E-2</v>
      </c>
      <c r="L36" s="83">
        <f t="shared" si="1"/>
        <v>99.970134680134791</v>
      </c>
      <c r="M36" s="83">
        <f t="shared" si="21"/>
        <v>60.393501683501562</v>
      </c>
      <c r="N36" s="99">
        <f t="shared" si="10"/>
        <v>1.0150168350168329E-3</v>
      </c>
      <c r="O36" s="75" t="e">
        <f>IF(Selbstdeklaration!$C$119=P36,S36,0)</f>
        <v>#NUM!</v>
      </c>
      <c r="P36" s="66">
        <v>59500</v>
      </c>
      <c r="Q36" s="106">
        <f t="shared" si="11"/>
        <v>223.14703703703728</v>
      </c>
      <c r="R36" s="82">
        <f t="shared" si="12"/>
        <v>3.7503703703703744E-3</v>
      </c>
      <c r="S36" s="83">
        <f t="shared" si="2"/>
        <v>35.350269360269337</v>
      </c>
      <c r="T36" s="83">
        <f t="shared" si="22"/>
        <v>20.2860942760943</v>
      </c>
      <c r="U36" s="99">
        <f t="shared" si="13"/>
        <v>3.4094276094276133E-4</v>
      </c>
      <c r="V36" s="75" t="e">
        <f>IF(Selbstdeklaration!$C$119=W36,Z36,0)</f>
        <v>#NUM!</v>
      </c>
      <c r="W36" s="66">
        <v>59500</v>
      </c>
      <c r="X36" s="106">
        <f t="shared" si="14"/>
        <v>443.73777777777798</v>
      </c>
      <c r="Y36" s="82">
        <f t="shared" si="15"/>
        <v>7.4577777777777811E-3</v>
      </c>
      <c r="Z36" s="83">
        <f t="shared" si="3"/>
        <v>67.660202020202007</v>
      </c>
      <c r="AA36" s="83">
        <f t="shared" si="23"/>
        <v>40.339797979798</v>
      </c>
      <c r="AB36" s="99">
        <f t="shared" si="16"/>
        <v>6.7797979797979834E-4</v>
      </c>
      <c r="AC36" s="75" t="e">
        <f>IF(Selbstdeklaration!$C$119=AD36,AE36,0)</f>
        <v>#NUM!</v>
      </c>
      <c r="AD36" s="66">
        <v>59500</v>
      </c>
      <c r="AE36" s="106">
        <f t="shared" si="17"/>
        <v>48.052983539094676</v>
      </c>
      <c r="AF36" s="82">
        <f t="shared" si="18"/>
        <v>8.0761316872428031E-4</v>
      </c>
      <c r="AG36" s="83">
        <f t="shared" si="4"/>
        <v>81.947016460905331</v>
      </c>
      <c r="AH36" s="83">
        <f t="shared" si="24"/>
        <v>4.3684530490086066</v>
      </c>
      <c r="AI36" s="99">
        <f t="shared" si="19"/>
        <v>7.341937897493456E-5</v>
      </c>
    </row>
    <row r="37" spans="1:35" x14ac:dyDescent="0.3">
      <c r="A37" s="75" t="e">
        <f>IF(Selbstdeklaration!$C$119=B37,E37,0)</f>
        <v>#NUM!</v>
      </c>
      <c r="B37" s="79">
        <v>60000</v>
      </c>
      <c r="C37" s="106">
        <f t="shared" si="5"/>
        <v>429.33333333333303</v>
      </c>
      <c r="D37" s="82">
        <f t="shared" si="6"/>
        <v>7.1555555555555504E-3</v>
      </c>
      <c r="E37" s="83">
        <f t="shared" si="0"/>
        <v>46.060606060606091</v>
      </c>
      <c r="F37" s="83">
        <f t="shared" si="20"/>
        <v>39.030303030303003</v>
      </c>
      <c r="G37" s="99">
        <f t="shared" si="7"/>
        <v>6.5050505050505002E-4</v>
      </c>
      <c r="H37" s="75" t="e">
        <f>IF(Selbstdeklaration!$C$119=I37,L37,0)</f>
        <v>#NUM!</v>
      </c>
      <c r="I37" s="79">
        <v>60000</v>
      </c>
      <c r="J37" s="106">
        <f t="shared" si="8"/>
        <v>670.66666666666526</v>
      </c>
      <c r="K37" s="82">
        <f t="shared" si="9"/>
        <v>1.1177777777777755E-2</v>
      </c>
      <c r="L37" s="83">
        <f t="shared" si="1"/>
        <v>99.393939393939533</v>
      </c>
      <c r="M37" s="83">
        <f t="shared" si="21"/>
        <v>60.969696969696841</v>
      </c>
      <c r="N37" s="99">
        <f t="shared" si="10"/>
        <v>1.0161616161616139E-3</v>
      </c>
      <c r="O37" s="75" t="e">
        <f>IF(Selbstdeklaration!$C$119=P37,S37,0)</f>
        <v>#NUM!</v>
      </c>
      <c r="P37" s="79">
        <v>60000</v>
      </c>
      <c r="Q37" s="106">
        <f t="shared" si="11"/>
        <v>225.33333333333357</v>
      </c>
      <c r="R37" s="82">
        <f t="shared" si="12"/>
        <v>3.7555555555555597E-3</v>
      </c>
      <c r="S37" s="83">
        <f t="shared" si="2"/>
        <v>35.151515151515127</v>
      </c>
      <c r="T37" s="83">
        <f t="shared" si="22"/>
        <v>20.484848484848506</v>
      </c>
      <c r="U37" s="99">
        <f t="shared" si="13"/>
        <v>3.4141414141414174E-4</v>
      </c>
      <c r="V37" s="75" t="e">
        <f>IF(Selbstdeklaration!$C$119=W37,Z37,0)</f>
        <v>#NUM!</v>
      </c>
      <c r="W37" s="79">
        <v>60000</v>
      </c>
      <c r="X37" s="106">
        <f t="shared" si="14"/>
        <v>448.00000000000023</v>
      </c>
      <c r="Y37" s="82">
        <f t="shared" si="15"/>
        <v>7.4666666666666701E-3</v>
      </c>
      <c r="Z37" s="83">
        <f t="shared" si="3"/>
        <v>67.272727272727252</v>
      </c>
      <c r="AA37" s="83">
        <f t="shared" si="23"/>
        <v>40.727272727272748</v>
      </c>
      <c r="AB37" s="99">
        <f t="shared" si="16"/>
        <v>6.7878787878787909E-4</v>
      </c>
      <c r="AC37" s="75" t="e">
        <f>IF(Selbstdeklaration!$C$119=AD37,AE37,0)</f>
        <v>#NUM!</v>
      </c>
      <c r="AD37" s="79">
        <v>60000</v>
      </c>
      <c r="AE37" s="106">
        <f t="shared" si="17"/>
        <v>48.518518518518547</v>
      </c>
      <c r="AF37" s="82">
        <f t="shared" si="18"/>
        <v>8.0864197530864247E-4</v>
      </c>
      <c r="AG37" s="83">
        <f t="shared" si="4"/>
        <v>81.481481481481453</v>
      </c>
      <c r="AH37" s="83">
        <f t="shared" si="24"/>
        <v>4.4107744107744136</v>
      </c>
      <c r="AI37" s="99">
        <f t="shared" si="19"/>
        <v>7.3512906846240228E-5</v>
      </c>
    </row>
    <row r="38" spans="1:35" x14ac:dyDescent="0.3">
      <c r="A38" s="75" t="e">
        <f>IF(Selbstdeklaration!$C$119=B38,E38,0)</f>
        <v>#NUM!</v>
      </c>
      <c r="B38" s="66">
        <v>60500</v>
      </c>
      <c r="C38" s="106">
        <f t="shared" si="5"/>
        <v>432.82148148148116</v>
      </c>
      <c r="D38" s="82">
        <f t="shared" si="6"/>
        <v>7.1540740740740688E-3</v>
      </c>
      <c r="E38" s="83">
        <f t="shared" si="0"/>
        <v>45.743501683501712</v>
      </c>
      <c r="F38" s="83">
        <f t="shared" si="20"/>
        <v>39.347407407407381</v>
      </c>
      <c r="G38" s="99">
        <f t="shared" si="7"/>
        <v>6.5037037037036995E-4</v>
      </c>
      <c r="H38" s="75" t="e">
        <f>IF(Selbstdeklaration!$C$119=I38,L38,0)</f>
        <v>#NUM!</v>
      </c>
      <c r="I38" s="66">
        <v>60500</v>
      </c>
      <c r="J38" s="106">
        <f t="shared" si="8"/>
        <v>677.01740740740604</v>
      </c>
      <c r="K38" s="82">
        <f t="shared" si="9"/>
        <v>1.1190370370370347E-2</v>
      </c>
      <c r="L38" s="83">
        <f t="shared" si="1"/>
        <v>98.816599326599444</v>
      </c>
      <c r="M38" s="83">
        <f t="shared" si="21"/>
        <v>61.547037037036915</v>
      </c>
      <c r="N38" s="99">
        <f t="shared" si="10"/>
        <v>1.0173063973063952E-3</v>
      </c>
      <c r="O38" s="75" t="e">
        <f>IF(Selbstdeklaration!$C$119=P38,S38,0)</f>
        <v>#NUM!</v>
      </c>
      <c r="P38" s="66">
        <v>60500</v>
      </c>
      <c r="Q38" s="106">
        <f t="shared" si="11"/>
        <v>227.52481481481507</v>
      </c>
      <c r="R38" s="82">
        <f t="shared" si="12"/>
        <v>3.760740740740745E-3</v>
      </c>
      <c r="S38" s="83">
        <f t="shared" si="2"/>
        <v>34.952289562289543</v>
      </c>
      <c r="T38" s="83">
        <f t="shared" si="22"/>
        <v>20.684074074074097</v>
      </c>
      <c r="U38" s="99">
        <f t="shared" si="13"/>
        <v>3.4188552188552226E-4</v>
      </c>
      <c r="V38" s="75" t="e">
        <f>IF(Selbstdeklaration!$C$119=W38,Z38,0)</f>
        <v>#NUM!</v>
      </c>
      <c r="W38" s="66">
        <v>60500</v>
      </c>
      <c r="X38" s="106">
        <f t="shared" si="14"/>
        <v>452.27111111111134</v>
      </c>
      <c r="Y38" s="82">
        <f t="shared" si="15"/>
        <v>7.4755555555555591E-3</v>
      </c>
      <c r="Z38" s="83">
        <f t="shared" si="3"/>
        <v>66.884444444444412</v>
      </c>
      <c r="AA38" s="83">
        <f t="shared" si="23"/>
        <v>41.115555555555574</v>
      </c>
      <c r="AB38" s="99">
        <f t="shared" si="16"/>
        <v>6.7959595959595994E-4</v>
      </c>
      <c r="AC38" s="75" t="e">
        <f>IF(Selbstdeklaration!$C$119=AD38,AE38,0)</f>
        <v>#NUM!</v>
      </c>
      <c r="AD38" s="66">
        <v>60500</v>
      </c>
      <c r="AE38" s="106">
        <f t="shared" si="17"/>
        <v>48.985082304526777</v>
      </c>
      <c r="AF38" s="82">
        <f t="shared" si="18"/>
        <v>8.0967078189300463E-4</v>
      </c>
      <c r="AG38" s="83">
        <f t="shared" si="4"/>
        <v>81.01491769547323</v>
      </c>
      <c r="AH38" s="83">
        <f t="shared" si="24"/>
        <v>4.4531893004115251</v>
      </c>
      <c r="AI38" s="99">
        <f t="shared" si="19"/>
        <v>7.3606434717545869E-5</v>
      </c>
    </row>
    <row r="39" spans="1:35" x14ac:dyDescent="0.3">
      <c r="A39" s="75" t="e">
        <f>IF(Selbstdeklaration!$C$119=B39,E39,0)</f>
        <v>#NUM!</v>
      </c>
      <c r="B39" s="66">
        <v>61000</v>
      </c>
      <c r="C39" s="106">
        <f t="shared" si="5"/>
        <v>436.30814814814784</v>
      </c>
      <c r="D39" s="82">
        <f t="shared" si="6"/>
        <v>7.1525925925925871E-3</v>
      </c>
      <c r="E39" s="83">
        <f t="shared" si="0"/>
        <v>45.426531986532012</v>
      </c>
      <c r="F39" s="83">
        <f t="shared" si="20"/>
        <v>39.664377104377074</v>
      </c>
      <c r="G39" s="99">
        <f t="shared" si="7"/>
        <v>6.5023569023568977E-4</v>
      </c>
      <c r="H39" s="75" t="e">
        <f>IF(Selbstdeklaration!$C$119=I39,L39,0)</f>
        <v>#NUM!</v>
      </c>
      <c r="I39" s="66">
        <v>61000</v>
      </c>
      <c r="J39" s="106">
        <f t="shared" si="8"/>
        <v>683.38074074073927</v>
      </c>
      <c r="K39" s="82">
        <f t="shared" si="9"/>
        <v>1.1202962962962939E-2</v>
      </c>
      <c r="L39" s="83">
        <f t="shared" si="1"/>
        <v>98.238114478114596</v>
      </c>
      <c r="M39" s="83">
        <f t="shared" si="21"/>
        <v>62.125521885521749</v>
      </c>
      <c r="N39" s="99">
        <f t="shared" si="10"/>
        <v>1.0184511784511762E-3</v>
      </c>
      <c r="O39" s="75" t="e">
        <f>IF(Selbstdeklaration!$C$119=P39,S39,0)</f>
        <v>#NUM!</v>
      </c>
      <c r="P39" s="66">
        <v>61000</v>
      </c>
      <c r="Q39" s="106">
        <f t="shared" si="11"/>
        <v>229.72148148148176</v>
      </c>
      <c r="R39" s="82">
        <f t="shared" si="12"/>
        <v>3.7659259259259304E-3</v>
      </c>
      <c r="S39" s="83">
        <f t="shared" si="2"/>
        <v>34.75259259259257</v>
      </c>
      <c r="T39" s="83">
        <f t="shared" si="22"/>
        <v>20.88377104377107</v>
      </c>
      <c r="U39" s="99">
        <f t="shared" si="13"/>
        <v>3.4235690235690278E-4</v>
      </c>
      <c r="V39" s="75" t="e">
        <f>IF(Selbstdeklaration!$C$119=W39,Z39,0)</f>
        <v>#NUM!</v>
      </c>
      <c r="W39" s="66">
        <v>61000</v>
      </c>
      <c r="X39" s="106">
        <f t="shared" si="14"/>
        <v>456.55111111111131</v>
      </c>
      <c r="Y39" s="82">
        <f t="shared" si="15"/>
        <v>7.4844444444444481E-3</v>
      </c>
      <c r="Z39" s="83">
        <f t="shared" si="3"/>
        <v>66.495353535353516</v>
      </c>
      <c r="AA39" s="83">
        <f t="shared" si="23"/>
        <v>41.504646464646484</v>
      </c>
      <c r="AB39" s="99">
        <f t="shared" si="16"/>
        <v>6.8040404040404069E-4</v>
      </c>
      <c r="AC39" s="75" t="e">
        <f>IF(Selbstdeklaration!$C$119=AD39,AE39,0)</f>
        <v>#NUM!</v>
      </c>
      <c r="AD39" s="66">
        <v>61000</v>
      </c>
      <c r="AE39" s="106">
        <f t="shared" si="17"/>
        <v>49.452674897119373</v>
      </c>
      <c r="AF39" s="82">
        <f t="shared" si="18"/>
        <v>8.1069958847736678E-4</v>
      </c>
      <c r="AG39" s="83">
        <f t="shared" si="4"/>
        <v>80.54732510288062</v>
      </c>
      <c r="AH39" s="83">
        <f t="shared" si="24"/>
        <v>4.4956977179199429</v>
      </c>
      <c r="AI39" s="99">
        <f t="shared" si="19"/>
        <v>7.3699962588851523E-5</v>
      </c>
    </row>
    <row r="40" spans="1:35" x14ac:dyDescent="0.3">
      <c r="A40" s="75" t="e">
        <f>IF(Selbstdeklaration!$C$119=B40,E40,0)</f>
        <v>#NUM!</v>
      </c>
      <c r="B40" s="66">
        <v>61500</v>
      </c>
      <c r="C40" s="106">
        <f t="shared" si="5"/>
        <v>439.79333333333301</v>
      </c>
      <c r="D40" s="82">
        <f t="shared" si="6"/>
        <v>7.1511111111111055E-3</v>
      </c>
      <c r="E40" s="83">
        <f t="shared" si="0"/>
        <v>45.109696969696998</v>
      </c>
      <c r="F40" s="83">
        <f t="shared" si="20"/>
        <v>39.981212121212089</v>
      </c>
      <c r="G40" s="99">
        <f t="shared" si="7"/>
        <v>6.5010101010100959E-4</v>
      </c>
      <c r="H40" s="75" t="e">
        <f>IF(Selbstdeklaration!$C$119=I40,L40,0)</f>
        <v>#NUM!</v>
      </c>
      <c r="I40" s="66">
        <v>61500</v>
      </c>
      <c r="J40" s="106">
        <f t="shared" si="8"/>
        <v>689.75666666666518</v>
      </c>
      <c r="K40" s="82">
        <f t="shared" si="9"/>
        <v>1.1215555555555531E-2</v>
      </c>
      <c r="L40" s="83">
        <f t="shared" si="1"/>
        <v>97.658484848484974</v>
      </c>
      <c r="M40" s="83">
        <f t="shared" si="21"/>
        <v>62.705151515151378</v>
      </c>
      <c r="N40" s="99">
        <f t="shared" si="10"/>
        <v>1.0195959595959575E-3</v>
      </c>
      <c r="O40" s="75" t="e">
        <f>IF(Selbstdeklaration!$C$119=P40,S40,0)</f>
        <v>#NUM!</v>
      </c>
      <c r="P40" s="66">
        <v>61500</v>
      </c>
      <c r="Q40" s="106">
        <f t="shared" si="11"/>
        <v>231.9233333333336</v>
      </c>
      <c r="R40" s="82">
        <f t="shared" si="12"/>
        <v>3.7711111111111157E-3</v>
      </c>
      <c r="S40" s="83">
        <f t="shared" si="2"/>
        <v>34.552424242424216</v>
      </c>
      <c r="T40" s="83">
        <f t="shared" si="22"/>
        <v>21.083939393939417</v>
      </c>
      <c r="U40" s="99">
        <f t="shared" si="13"/>
        <v>3.4282828282828319E-4</v>
      </c>
      <c r="V40" s="75" t="e">
        <f>IF(Selbstdeklaration!$C$119=W40,Z40,0)</f>
        <v>#NUM!</v>
      </c>
      <c r="W40" s="66">
        <v>61500</v>
      </c>
      <c r="X40" s="106">
        <f t="shared" si="14"/>
        <v>460.84000000000026</v>
      </c>
      <c r="Y40" s="82">
        <f t="shared" si="15"/>
        <v>7.4933333333333371E-3</v>
      </c>
      <c r="Z40" s="83">
        <f t="shared" si="3"/>
        <v>66.105454545454521</v>
      </c>
      <c r="AA40" s="83">
        <f t="shared" si="23"/>
        <v>41.894545454545479</v>
      </c>
      <c r="AB40" s="99">
        <f t="shared" si="16"/>
        <v>6.8121212121212166E-4</v>
      </c>
      <c r="AC40" s="75" t="e">
        <f>IF(Selbstdeklaration!$C$119=AD40,AE40,0)</f>
        <v>#NUM!</v>
      </c>
      <c r="AD40" s="66">
        <v>61500</v>
      </c>
      <c r="AE40" s="106">
        <f t="shared" si="17"/>
        <v>49.921296296296333</v>
      </c>
      <c r="AF40" s="82">
        <f t="shared" si="18"/>
        <v>8.1172839506172894E-4</v>
      </c>
      <c r="AG40" s="83">
        <f t="shared" si="4"/>
        <v>80.078703703703667</v>
      </c>
      <c r="AH40" s="83">
        <f t="shared" si="24"/>
        <v>4.5382996632996671</v>
      </c>
      <c r="AI40" s="99">
        <f t="shared" si="19"/>
        <v>7.3793490460157191E-5</v>
      </c>
    </row>
    <row r="41" spans="1:35" x14ac:dyDescent="0.3">
      <c r="A41" s="75" t="e">
        <f>IF(Selbstdeklaration!$C$119=B41,E41,0)</f>
        <v>#NUM!</v>
      </c>
      <c r="B41" s="79">
        <v>62000</v>
      </c>
      <c r="C41" s="106">
        <f t="shared" si="5"/>
        <v>443.27703703703668</v>
      </c>
      <c r="D41" s="82">
        <f t="shared" si="6"/>
        <v>7.1496296296296238E-3</v>
      </c>
      <c r="E41" s="83">
        <f t="shared" si="0"/>
        <v>44.792996632996669</v>
      </c>
      <c r="F41" s="83">
        <f t="shared" si="20"/>
        <v>40.297912457912425</v>
      </c>
      <c r="G41" s="99">
        <f t="shared" si="7"/>
        <v>6.4996632996632941E-4</v>
      </c>
      <c r="H41" s="75" t="e">
        <f>IF(Selbstdeklaration!$C$119=I41,L41,0)</f>
        <v>#NUM!</v>
      </c>
      <c r="I41" s="79">
        <v>62000</v>
      </c>
      <c r="J41" s="106">
        <f t="shared" si="8"/>
        <v>696.14518518518355</v>
      </c>
      <c r="K41" s="82">
        <f t="shared" si="9"/>
        <v>1.1228148148148123E-2</v>
      </c>
      <c r="L41" s="83">
        <f t="shared" si="1"/>
        <v>97.077710437710593</v>
      </c>
      <c r="M41" s="83">
        <f t="shared" si="21"/>
        <v>63.285925925925774</v>
      </c>
      <c r="N41" s="99">
        <f t="shared" si="10"/>
        <v>1.0207407407407383E-3</v>
      </c>
      <c r="O41" s="75" t="e">
        <f>IF(Selbstdeklaration!$C$119=P41,S41,0)</f>
        <v>#NUM!</v>
      </c>
      <c r="P41" s="79">
        <v>62000</v>
      </c>
      <c r="Q41" s="106">
        <f t="shared" si="11"/>
        <v>234.13037037037066</v>
      </c>
      <c r="R41" s="82">
        <f t="shared" si="12"/>
        <v>3.776296296296301E-3</v>
      </c>
      <c r="S41" s="83">
        <f t="shared" si="2"/>
        <v>34.351784511784487</v>
      </c>
      <c r="T41" s="83">
        <f t="shared" si="22"/>
        <v>21.28457912457915</v>
      </c>
      <c r="U41" s="99">
        <f t="shared" si="13"/>
        <v>3.4329966329966371E-4</v>
      </c>
      <c r="V41" s="75" t="e">
        <f>IF(Selbstdeklaration!$C$119=W41,Z41,0)</f>
        <v>#NUM!</v>
      </c>
      <c r="W41" s="79">
        <v>62000</v>
      </c>
      <c r="X41" s="106">
        <f t="shared" si="14"/>
        <v>465.13777777777801</v>
      </c>
      <c r="Y41" s="82">
        <f t="shared" si="15"/>
        <v>7.5022222222222261E-3</v>
      </c>
      <c r="Z41" s="83">
        <f t="shared" si="3"/>
        <v>65.714747474747455</v>
      </c>
      <c r="AA41" s="83">
        <f t="shared" si="23"/>
        <v>42.285252525252545</v>
      </c>
      <c r="AB41" s="99">
        <f t="shared" si="16"/>
        <v>6.820202020202023E-4</v>
      </c>
      <c r="AC41" s="75" t="e">
        <f>IF(Selbstdeklaration!$C$119=AD41,AE41,0)</f>
        <v>#NUM!</v>
      </c>
      <c r="AD41" s="79">
        <v>62000</v>
      </c>
      <c r="AE41" s="106">
        <f t="shared" si="17"/>
        <v>50.390946502057645</v>
      </c>
      <c r="AF41" s="82">
        <f t="shared" si="18"/>
        <v>8.127572016460911E-4</v>
      </c>
      <c r="AG41" s="83">
        <f t="shared" si="4"/>
        <v>79.609053497942355</v>
      </c>
      <c r="AH41" s="83">
        <f t="shared" si="24"/>
        <v>4.5809951365506949</v>
      </c>
      <c r="AI41" s="99">
        <f t="shared" si="19"/>
        <v>7.3887018331462819E-5</v>
      </c>
    </row>
    <row r="42" spans="1:35" x14ac:dyDescent="0.3">
      <c r="A42" s="75" t="e">
        <f>IF(Selbstdeklaration!$C$119=B42,E42,0)</f>
        <v>#NUM!</v>
      </c>
      <c r="B42" s="66">
        <v>62500</v>
      </c>
      <c r="C42" s="106">
        <f t="shared" si="5"/>
        <v>446.7592592592589</v>
      </c>
      <c r="D42" s="82">
        <f t="shared" si="6"/>
        <v>7.1481481481481422E-3</v>
      </c>
      <c r="E42" s="83">
        <f t="shared" si="0"/>
        <v>44.476430976431011</v>
      </c>
      <c r="F42" s="83">
        <f t="shared" si="20"/>
        <v>40.614478114478082</v>
      </c>
      <c r="G42" s="99">
        <f t="shared" si="7"/>
        <v>6.4983164983164934E-4</v>
      </c>
      <c r="H42" s="75" t="e">
        <f>IF(Selbstdeklaration!$C$119=I42,L42,0)</f>
        <v>#NUM!</v>
      </c>
      <c r="I42" s="66">
        <v>62500</v>
      </c>
      <c r="J42" s="106">
        <f t="shared" si="8"/>
        <v>702.5462962962946</v>
      </c>
      <c r="K42" s="82">
        <f t="shared" si="9"/>
        <v>1.1240740740740714E-2</v>
      </c>
      <c r="L42" s="83">
        <f t="shared" si="1"/>
        <v>96.495791245791395</v>
      </c>
      <c r="M42" s="83">
        <f t="shared" si="21"/>
        <v>63.867845117844965</v>
      </c>
      <c r="N42" s="99">
        <f t="shared" si="10"/>
        <v>1.0218855218855195E-3</v>
      </c>
      <c r="O42" s="75" t="e">
        <f>IF(Selbstdeklaration!$C$119=P42,S42,0)</f>
        <v>#NUM!</v>
      </c>
      <c r="P42" s="66">
        <v>62500</v>
      </c>
      <c r="Q42" s="106">
        <f t="shared" si="11"/>
        <v>236.34259259259289</v>
      </c>
      <c r="R42" s="82">
        <f t="shared" si="12"/>
        <v>3.7814814814814864E-3</v>
      </c>
      <c r="S42" s="83">
        <f t="shared" si="2"/>
        <v>34.150673400673377</v>
      </c>
      <c r="T42" s="83">
        <f t="shared" si="22"/>
        <v>21.485690235690264</v>
      </c>
      <c r="U42" s="99">
        <f t="shared" si="13"/>
        <v>3.4377104377104423E-4</v>
      </c>
      <c r="V42" s="75" t="e">
        <f>IF(Selbstdeklaration!$C$119=W42,Z42,0)</f>
        <v>#NUM!</v>
      </c>
      <c r="W42" s="66">
        <v>62500</v>
      </c>
      <c r="X42" s="106">
        <f t="shared" si="14"/>
        <v>469.44444444444468</v>
      </c>
      <c r="Y42" s="82">
        <f t="shared" si="15"/>
        <v>7.5111111111111151E-3</v>
      </c>
      <c r="Z42" s="83">
        <f t="shared" si="3"/>
        <v>65.323232323232304</v>
      </c>
      <c r="AA42" s="83">
        <f t="shared" si="23"/>
        <v>42.676767676767696</v>
      </c>
      <c r="AB42" s="99">
        <f t="shared" si="16"/>
        <v>6.8282828282828316E-4</v>
      </c>
      <c r="AC42" s="75" t="e">
        <f>IF(Selbstdeklaration!$C$119=AD42,AE42,0)</f>
        <v>#NUM!</v>
      </c>
      <c r="AD42" s="66">
        <v>62500</v>
      </c>
      <c r="AE42" s="106">
        <f t="shared" si="17"/>
        <v>50.861625514403329</v>
      </c>
      <c r="AF42" s="82">
        <f t="shared" si="18"/>
        <v>8.1378600823045326E-4</v>
      </c>
      <c r="AG42" s="83">
        <f t="shared" si="4"/>
        <v>79.138374485596671</v>
      </c>
      <c r="AH42" s="83">
        <f t="shared" si="24"/>
        <v>4.62378413767303</v>
      </c>
      <c r="AI42" s="99">
        <f t="shared" si="19"/>
        <v>7.3980546202768486E-5</v>
      </c>
    </row>
    <row r="43" spans="1:35" x14ac:dyDescent="0.3">
      <c r="A43" s="75" t="e">
        <f>IF(Selbstdeklaration!$C$119=B43,E43,0)</f>
        <v>#NUM!</v>
      </c>
      <c r="B43" s="66">
        <v>63000</v>
      </c>
      <c r="C43" s="106">
        <f t="shared" si="5"/>
        <v>450.23999999999961</v>
      </c>
      <c r="D43" s="82">
        <f t="shared" si="6"/>
        <v>7.1466666666666605E-3</v>
      </c>
      <c r="E43" s="83">
        <f t="shared" si="0"/>
        <v>44.160000000000032</v>
      </c>
      <c r="F43" s="83">
        <f t="shared" si="20"/>
        <v>40.930909090909054</v>
      </c>
      <c r="G43" s="99">
        <f t="shared" si="7"/>
        <v>6.4969696969696916E-4</v>
      </c>
      <c r="H43" s="75" t="e">
        <f>IF(Selbstdeklaration!$C$119=I43,L43,0)</f>
        <v>#NUM!</v>
      </c>
      <c r="I43" s="66">
        <v>63000</v>
      </c>
      <c r="J43" s="106">
        <f t="shared" si="8"/>
        <v>708.95999999999833</v>
      </c>
      <c r="K43" s="82">
        <f t="shared" si="9"/>
        <v>1.1253333333333306E-2</v>
      </c>
      <c r="L43" s="83">
        <f t="shared" si="1"/>
        <v>95.912727272727437</v>
      </c>
      <c r="M43" s="83">
        <f t="shared" si="21"/>
        <v>64.450909090908937</v>
      </c>
      <c r="N43" s="99">
        <f t="shared" si="10"/>
        <v>1.0230303030303006E-3</v>
      </c>
      <c r="O43" s="75" t="e">
        <f>IF(Selbstdeklaration!$C$119=P43,S43,0)</f>
        <v>#NUM!</v>
      </c>
      <c r="P43" s="66">
        <v>63000</v>
      </c>
      <c r="Q43" s="106">
        <f t="shared" si="11"/>
        <v>238.56000000000031</v>
      </c>
      <c r="R43" s="82">
        <f t="shared" si="12"/>
        <v>3.7866666666666717E-3</v>
      </c>
      <c r="S43" s="83">
        <f t="shared" si="2"/>
        <v>33.949090909090884</v>
      </c>
      <c r="T43" s="83">
        <f t="shared" si="22"/>
        <v>21.687272727272756</v>
      </c>
      <c r="U43" s="99">
        <f t="shared" si="13"/>
        <v>3.4424242424242469E-4</v>
      </c>
      <c r="V43" s="75" t="e">
        <f>IF(Selbstdeklaration!$C$119=W43,Z43,0)</f>
        <v>#NUM!</v>
      </c>
      <c r="W43" s="66">
        <v>63000</v>
      </c>
      <c r="X43" s="106">
        <f t="shared" si="14"/>
        <v>473.76000000000028</v>
      </c>
      <c r="Y43" s="82">
        <f t="shared" si="15"/>
        <v>7.5200000000000041E-3</v>
      </c>
      <c r="Z43" s="83">
        <f t="shared" si="3"/>
        <v>64.930909090909068</v>
      </c>
      <c r="AA43" s="83">
        <f t="shared" si="23"/>
        <v>43.069090909090932</v>
      </c>
      <c r="AB43" s="99">
        <f t="shared" si="16"/>
        <v>6.8363636363636402E-4</v>
      </c>
      <c r="AC43" s="75" t="e">
        <f>IF(Selbstdeklaration!$C$119=AD43,AE43,0)</f>
        <v>#NUM!</v>
      </c>
      <c r="AD43" s="66">
        <v>63000</v>
      </c>
      <c r="AE43" s="106">
        <f t="shared" si="17"/>
        <v>51.333333333333371</v>
      </c>
      <c r="AF43" s="82">
        <f t="shared" si="18"/>
        <v>8.1481481481481541E-4</v>
      </c>
      <c r="AG43" s="83">
        <f t="shared" si="4"/>
        <v>78.666666666666629</v>
      </c>
      <c r="AH43" s="83">
        <f t="shared" si="24"/>
        <v>4.6666666666666705</v>
      </c>
      <c r="AI43" s="99">
        <f t="shared" si="19"/>
        <v>7.4074074074074141E-5</v>
      </c>
    </row>
    <row r="44" spans="1:35" x14ac:dyDescent="0.3">
      <c r="A44" s="75" t="e">
        <f>IF(Selbstdeklaration!$C$119=B44,E44,0)</f>
        <v>#NUM!</v>
      </c>
      <c r="B44" s="66">
        <v>63500</v>
      </c>
      <c r="C44" s="106">
        <f t="shared" si="5"/>
        <v>453.71925925925888</v>
      </c>
      <c r="D44" s="82">
        <f t="shared" si="6"/>
        <v>7.1451851851851789E-3</v>
      </c>
      <c r="E44" s="83">
        <f t="shared" si="0"/>
        <v>43.843703703703738</v>
      </c>
      <c r="F44" s="83">
        <f t="shared" si="20"/>
        <v>41.247205387205355</v>
      </c>
      <c r="G44" s="99">
        <f t="shared" si="7"/>
        <v>6.4956228956228909E-4</v>
      </c>
      <c r="H44" s="75" t="e">
        <f>IF(Selbstdeklaration!$C$119=I44,L44,0)</f>
        <v>#NUM!</v>
      </c>
      <c r="I44" s="66">
        <v>63500</v>
      </c>
      <c r="J44" s="106">
        <f t="shared" si="8"/>
        <v>715.38629629629452</v>
      </c>
      <c r="K44" s="82">
        <f t="shared" si="9"/>
        <v>1.1265925925925898E-2</v>
      </c>
      <c r="L44" s="83">
        <f t="shared" si="1"/>
        <v>95.328518518518692</v>
      </c>
      <c r="M44" s="83">
        <f t="shared" si="21"/>
        <v>65.035117845117682</v>
      </c>
      <c r="N44" s="99">
        <f t="shared" si="10"/>
        <v>1.0241750841750816E-3</v>
      </c>
      <c r="O44" s="75" t="e">
        <f>IF(Selbstdeklaration!$C$119=P44,S44,0)</f>
        <v>#NUM!</v>
      </c>
      <c r="P44" s="66">
        <v>63500</v>
      </c>
      <c r="Q44" s="106">
        <f t="shared" si="11"/>
        <v>240.78259259259292</v>
      </c>
      <c r="R44" s="82">
        <f t="shared" si="12"/>
        <v>3.791851851851857E-3</v>
      </c>
      <c r="S44" s="83">
        <f t="shared" si="2"/>
        <v>33.747037037037011</v>
      </c>
      <c r="T44" s="83">
        <f t="shared" si="22"/>
        <v>21.88932659932663</v>
      </c>
      <c r="U44" s="99">
        <f t="shared" si="13"/>
        <v>3.4471380471380521E-4</v>
      </c>
      <c r="V44" s="75" t="e">
        <f>IF(Selbstdeklaration!$C$119=W44,Z44,0)</f>
        <v>#NUM!</v>
      </c>
      <c r="W44" s="66">
        <v>63500</v>
      </c>
      <c r="X44" s="106">
        <f t="shared" si="14"/>
        <v>478.08444444444473</v>
      </c>
      <c r="Y44" s="82">
        <f t="shared" si="15"/>
        <v>7.5288888888888931E-3</v>
      </c>
      <c r="Z44" s="83">
        <f t="shared" si="3"/>
        <v>64.537777777777762</v>
      </c>
      <c r="AA44" s="83">
        <f t="shared" si="23"/>
        <v>43.462222222222245</v>
      </c>
      <c r="AB44" s="99">
        <f t="shared" si="16"/>
        <v>6.8444444444444477E-4</v>
      </c>
      <c r="AC44" s="75" t="e">
        <f>IF(Selbstdeklaration!$C$119=AD44,AE44,0)</f>
        <v>#NUM!</v>
      </c>
      <c r="AD44" s="66">
        <v>63500</v>
      </c>
      <c r="AE44" s="106">
        <f t="shared" si="17"/>
        <v>51.806069958847779</v>
      </c>
      <c r="AF44" s="82">
        <f t="shared" si="18"/>
        <v>8.1584362139917757E-4</v>
      </c>
      <c r="AG44" s="83">
        <f t="shared" si="4"/>
        <v>78.193930041152214</v>
      </c>
      <c r="AH44" s="83">
        <f t="shared" si="24"/>
        <v>4.7096427235316165</v>
      </c>
      <c r="AI44" s="99">
        <f t="shared" si="19"/>
        <v>7.4167601945379782E-5</v>
      </c>
    </row>
    <row r="45" spans="1:35" x14ac:dyDescent="0.3">
      <c r="A45" s="75" t="e">
        <f>IF(Selbstdeklaration!$C$119=B45,E45,0)</f>
        <v>#NUM!</v>
      </c>
      <c r="B45" s="79">
        <v>64000</v>
      </c>
      <c r="C45" s="106">
        <f t="shared" si="5"/>
        <v>457.19703703703664</v>
      </c>
      <c r="D45" s="82">
        <f t="shared" si="6"/>
        <v>7.1437037037036973E-3</v>
      </c>
      <c r="E45" s="83">
        <f t="shared" si="0"/>
        <v>43.527542087542123</v>
      </c>
      <c r="F45" s="83">
        <f t="shared" si="20"/>
        <v>41.56336700336697</v>
      </c>
      <c r="G45" s="99">
        <f t="shared" si="7"/>
        <v>6.4942760942760891E-4</v>
      </c>
      <c r="H45" s="75" t="e">
        <f>IF(Selbstdeklaration!$C$119=I45,L45,0)</f>
        <v>#NUM!</v>
      </c>
      <c r="I45" s="79">
        <v>64000</v>
      </c>
      <c r="J45" s="106">
        <f t="shared" si="8"/>
        <v>721.82518518518339</v>
      </c>
      <c r="K45" s="82">
        <f t="shared" si="9"/>
        <v>1.127851851851849E-2</v>
      </c>
      <c r="L45" s="83">
        <f t="shared" si="1"/>
        <v>94.743164983165158</v>
      </c>
      <c r="M45" s="83">
        <f t="shared" si="21"/>
        <v>65.620471380471216</v>
      </c>
      <c r="N45" s="99">
        <f t="shared" si="10"/>
        <v>1.0253198653198627E-3</v>
      </c>
      <c r="O45" s="75" t="e">
        <f>IF(Selbstdeklaration!$C$119=P45,S45,0)</f>
        <v>#NUM!</v>
      </c>
      <c r="P45" s="79">
        <v>64000</v>
      </c>
      <c r="Q45" s="106">
        <f t="shared" si="11"/>
        <v>243.01037037037071</v>
      </c>
      <c r="R45" s="82">
        <f t="shared" si="12"/>
        <v>3.7970370370370423E-3</v>
      </c>
      <c r="S45" s="83">
        <f t="shared" si="2"/>
        <v>33.544511784511755</v>
      </c>
      <c r="T45" s="83">
        <f t="shared" si="22"/>
        <v>22.091851851851882</v>
      </c>
      <c r="U45" s="99">
        <f t="shared" si="13"/>
        <v>3.4518518518518568E-4</v>
      </c>
      <c r="V45" s="75" t="e">
        <f>IF(Selbstdeklaration!$C$119=W45,Z45,0)</f>
        <v>#NUM!</v>
      </c>
      <c r="W45" s="79">
        <v>64000</v>
      </c>
      <c r="X45" s="106">
        <f t="shared" si="14"/>
        <v>482.41777777777804</v>
      </c>
      <c r="Y45" s="82">
        <f t="shared" si="15"/>
        <v>7.5377777777777821E-3</v>
      </c>
      <c r="Z45" s="83">
        <f t="shared" si="3"/>
        <v>64.143838383838357</v>
      </c>
      <c r="AA45" s="83">
        <f t="shared" si="23"/>
        <v>43.856161616161643</v>
      </c>
      <c r="AB45" s="99">
        <f t="shared" si="16"/>
        <v>6.8525252525252563E-4</v>
      </c>
      <c r="AC45" s="75" t="e">
        <f>IF(Selbstdeklaration!$C$119=AD45,AE45,0)</f>
        <v>#NUM!</v>
      </c>
      <c r="AD45" s="79">
        <v>64000</v>
      </c>
      <c r="AE45" s="106">
        <f t="shared" si="17"/>
        <v>52.279835390946545</v>
      </c>
      <c r="AF45" s="82">
        <f t="shared" si="18"/>
        <v>8.1687242798353973E-4</v>
      </c>
      <c r="AG45" s="83">
        <f t="shared" si="4"/>
        <v>77.720164609053455</v>
      </c>
      <c r="AH45" s="83">
        <f t="shared" si="24"/>
        <v>4.7527123082678679</v>
      </c>
      <c r="AI45" s="99">
        <f t="shared" si="19"/>
        <v>7.4261129816685436E-5</v>
      </c>
    </row>
    <row r="46" spans="1:35" x14ac:dyDescent="0.3">
      <c r="A46" s="75" t="e">
        <f>IF(Selbstdeklaration!$C$119=B46,E46,0)</f>
        <v>#NUM!</v>
      </c>
      <c r="B46" s="66">
        <v>64500</v>
      </c>
      <c r="C46" s="106">
        <f t="shared" si="5"/>
        <v>460.67333333333289</v>
      </c>
      <c r="D46" s="82">
        <f t="shared" si="6"/>
        <v>7.1422222222222156E-3</v>
      </c>
      <c r="E46" s="83">
        <f t="shared" si="0"/>
        <v>43.211515151515194</v>
      </c>
      <c r="F46" s="83">
        <f t="shared" si="20"/>
        <v>41.8793939393939</v>
      </c>
      <c r="G46" s="99">
        <f t="shared" si="7"/>
        <v>6.4929292929292873E-4</v>
      </c>
      <c r="H46" s="75" t="e">
        <f>IF(Selbstdeklaration!$C$119=I46,L46,0)</f>
        <v>#NUM!</v>
      </c>
      <c r="I46" s="66">
        <v>64500</v>
      </c>
      <c r="J46" s="106">
        <f t="shared" si="8"/>
        <v>728.27666666666471</v>
      </c>
      <c r="K46" s="82">
        <f t="shared" si="9"/>
        <v>1.1291111111111082E-2</v>
      </c>
      <c r="L46" s="83">
        <f t="shared" si="1"/>
        <v>94.156666666666837</v>
      </c>
      <c r="M46" s="83">
        <f t="shared" si="21"/>
        <v>66.206969696969523</v>
      </c>
      <c r="N46" s="99">
        <f t="shared" si="10"/>
        <v>1.0264646464646437E-3</v>
      </c>
      <c r="O46" s="75" t="e">
        <f>IF(Selbstdeklaration!$C$119=P46,S46,0)</f>
        <v>#NUM!</v>
      </c>
      <c r="P46" s="66">
        <v>64500</v>
      </c>
      <c r="Q46" s="106">
        <f t="shared" si="11"/>
        <v>245.24333333333368</v>
      </c>
      <c r="R46" s="82">
        <f t="shared" si="12"/>
        <v>3.8022222222222277E-3</v>
      </c>
      <c r="S46" s="83">
        <f t="shared" si="2"/>
        <v>33.341515151515118</v>
      </c>
      <c r="T46" s="83">
        <f t="shared" si="22"/>
        <v>22.294848484848515</v>
      </c>
      <c r="U46" s="99">
        <f t="shared" si="13"/>
        <v>3.4565656565656614E-4</v>
      </c>
      <c r="V46" s="75" t="e">
        <f>IF(Selbstdeklaration!$C$119=W46,Z46,0)</f>
        <v>#NUM!</v>
      </c>
      <c r="W46" s="66">
        <v>64500</v>
      </c>
      <c r="X46" s="106">
        <f t="shared" si="14"/>
        <v>486.76000000000028</v>
      </c>
      <c r="Y46" s="82">
        <f t="shared" si="15"/>
        <v>7.5466666666666711E-3</v>
      </c>
      <c r="Z46" s="83">
        <f t="shared" si="3"/>
        <v>63.749090909090889</v>
      </c>
      <c r="AA46" s="83">
        <f t="shared" si="23"/>
        <v>44.250909090909119</v>
      </c>
      <c r="AB46" s="99">
        <f t="shared" si="16"/>
        <v>6.8606060606060649E-4</v>
      </c>
      <c r="AC46" s="75" t="e">
        <f>IF(Selbstdeklaration!$C$119=AD46,AE46,0)</f>
        <v>#NUM!</v>
      </c>
      <c r="AD46" s="66">
        <v>64500</v>
      </c>
      <c r="AE46" s="106">
        <f t="shared" si="17"/>
        <v>52.754629629629669</v>
      </c>
      <c r="AF46" s="82">
        <f t="shared" si="18"/>
        <v>8.1790123456790189E-4</v>
      </c>
      <c r="AG46" s="83">
        <f t="shared" si="4"/>
        <v>77.245370370370324</v>
      </c>
      <c r="AH46" s="83">
        <f t="shared" si="24"/>
        <v>4.7958754208754248</v>
      </c>
      <c r="AI46" s="99">
        <f t="shared" si="19"/>
        <v>7.4354657687991077E-5</v>
      </c>
    </row>
    <row r="47" spans="1:35" x14ac:dyDescent="0.3">
      <c r="A47" s="75" t="e">
        <f>IF(Selbstdeklaration!$C$119=B47,E47,0)</f>
        <v>#NUM!</v>
      </c>
      <c r="B47" s="66">
        <v>65000</v>
      </c>
      <c r="C47" s="106">
        <f t="shared" si="5"/>
        <v>464.1481481481477</v>
      </c>
      <c r="D47" s="82">
        <f t="shared" si="6"/>
        <v>7.140740740740734E-3</v>
      </c>
      <c r="E47" s="83">
        <f t="shared" si="0"/>
        <v>42.895622895622935</v>
      </c>
      <c r="F47" s="83">
        <f t="shared" si="20"/>
        <v>42.195286195286151</v>
      </c>
      <c r="G47" s="99">
        <f t="shared" si="7"/>
        <v>6.4915824915824844E-4</v>
      </c>
      <c r="H47" s="75" t="e">
        <f>IF(Selbstdeklaration!$C$119=I47,L47,0)</f>
        <v>#NUM!</v>
      </c>
      <c r="I47" s="66">
        <v>65000</v>
      </c>
      <c r="J47" s="106">
        <f t="shared" si="8"/>
        <v>734.74074074073883</v>
      </c>
      <c r="K47" s="82">
        <f t="shared" si="9"/>
        <v>1.1303703703703673E-2</v>
      </c>
      <c r="L47" s="83">
        <f t="shared" si="1"/>
        <v>93.569023569023742</v>
      </c>
      <c r="M47" s="83">
        <f t="shared" si="21"/>
        <v>66.794612794612618</v>
      </c>
      <c r="N47" s="99">
        <f t="shared" si="10"/>
        <v>1.0276094276094249E-3</v>
      </c>
      <c r="O47" s="75" t="e">
        <f>IF(Selbstdeklaration!$C$119=P47,S47,0)</f>
        <v>#NUM!</v>
      </c>
      <c r="P47" s="66">
        <v>65000</v>
      </c>
      <c r="Q47" s="106">
        <f t="shared" si="11"/>
        <v>247.48148148148184</v>
      </c>
      <c r="R47" s="82">
        <f t="shared" si="12"/>
        <v>3.807407407407413E-3</v>
      </c>
      <c r="S47" s="83">
        <f t="shared" si="2"/>
        <v>33.138047138047106</v>
      </c>
      <c r="T47" s="83">
        <f t="shared" si="22"/>
        <v>22.49831649831653</v>
      </c>
      <c r="U47" s="99">
        <f t="shared" si="13"/>
        <v>3.4612794612794661E-4</v>
      </c>
      <c r="V47" s="75" t="e">
        <f>IF(Selbstdeklaration!$C$119=W47,Z47,0)</f>
        <v>#NUM!</v>
      </c>
      <c r="W47" s="66">
        <v>65000</v>
      </c>
      <c r="X47" s="106">
        <f t="shared" si="14"/>
        <v>491.11111111111143</v>
      </c>
      <c r="Y47" s="82">
        <f t="shared" si="15"/>
        <v>7.5555555555555601E-3</v>
      </c>
      <c r="Z47" s="83">
        <f t="shared" si="3"/>
        <v>63.353535353535328</v>
      </c>
      <c r="AA47" s="83">
        <f t="shared" si="23"/>
        <v>44.646464646464672</v>
      </c>
      <c r="AB47" s="99">
        <f t="shared" si="16"/>
        <v>6.8686868686868724E-4</v>
      </c>
      <c r="AC47" s="75" t="e">
        <f>IF(Selbstdeklaration!$C$119=AD47,AE47,0)</f>
        <v>#NUM!</v>
      </c>
      <c r="AD47" s="66">
        <v>65000</v>
      </c>
      <c r="AE47" s="106">
        <f t="shared" si="17"/>
        <v>53.230452674897165</v>
      </c>
      <c r="AF47" s="82">
        <f t="shared" si="18"/>
        <v>8.1893004115226405E-4</v>
      </c>
      <c r="AG47" s="83">
        <f t="shared" si="4"/>
        <v>76.769547325102835</v>
      </c>
      <c r="AH47" s="83">
        <f t="shared" si="24"/>
        <v>4.8391320613542881</v>
      </c>
      <c r="AI47" s="99">
        <f t="shared" si="19"/>
        <v>7.4448185559296745E-5</v>
      </c>
    </row>
    <row r="48" spans="1:35" x14ac:dyDescent="0.3">
      <c r="A48" s="75" t="e">
        <f>IF(Selbstdeklaration!$C$119=B48,E48,0)</f>
        <v>#NUM!</v>
      </c>
      <c r="B48" s="66">
        <v>65500</v>
      </c>
      <c r="C48" s="106">
        <f t="shared" si="5"/>
        <v>467.62148148148106</v>
      </c>
      <c r="D48" s="82">
        <f t="shared" si="6"/>
        <v>7.1392592592592523E-3</v>
      </c>
      <c r="E48" s="83">
        <f t="shared" si="0"/>
        <v>42.579865319865355</v>
      </c>
      <c r="F48" s="83">
        <f t="shared" si="20"/>
        <v>42.511043771043731</v>
      </c>
      <c r="G48" s="99">
        <f t="shared" si="7"/>
        <v>6.4902356902356837E-4</v>
      </c>
      <c r="H48" s="75" t="e">
        <f>IF(Selbstdeklaration!$C$119=I48,L48,0)</f>
        <v>#NUM!</v>
      </c>
      <c r="I48" s="66">
        <v>65500</v>
      </c>
      <c r="J48" s="106">
        <f t="shared" si="8"/>
        <v>741.2174074074054</v>
      </c>
      <c r="K48" s="82">
        <f t="shared" si="9"/>
        <v>1.1316296296296265E-2</v>
      </c>
      <c r="L48" s="83">
        <f t="shared" si="1"/>
        <v>92.980235690235872</v>
      </c>
      <c r="M48" s="83">
        <f t="shared" si="21"/>
        <v>67.383400673400487</v>
      </c>
      <c r="N48" s="99">
        <f t="shared" si="10"/>
        <v>1.028754208754206E-3</v>
      </c>
      <c r="O48" s="75" t="e">
        <f>IF(Selbstdeklaration!$C$119=P48,S48,0)</f>
        <v>#NUM!</v>
      </c>
      <c r="P48" s="66">
        <v>65500</v>
      </c>
      <c r="Q48" s="106">
        <f t="shared" si="11"/>
        <v>249.7248148148152</v>
      </c>
      <c r="R48" s="82">
        <f t="shared" si="12"/>
        <v>3.8125925925925983E-3</v>
      </c>
      <c r="S48" s="83">
        <f t="shared" si="2"/>
        <v>32.934107744107706</v>
      </c>
      <c r="T48" s="83">
        <f t="shared" si="22"/>
        <v>22.702255892255927</v>
      </c>
      <c r="U48" s="99">
        <f t="shared" si="13"/>
        <v>3.4659932659932712E-4</v>
      </c>
      <c r="V48" s="75" t="e">
        <f>IF(Selbstdeklaration!$C$119=W48,Z48,0)</f>
        <v>#NUM!</v>
      </c>
      <c r="W48" s="66">
        <v>65500</v>
      </c>
      <c r="X48" s="106">
        <f t="shared" si="14"/>
        <v>495.47111111111144</v>
      </c>
      <c r="Y48" s="82">
        <f t="shared" si="15"/>
        <v>7.5644444444444492E-3</v>
      </c>
      <c r="Z48" s="83">
        <f t="shared" si="3"/>
        <v>62.95717171717169</v>
      </c>
      <c r="AA48" s="83">
        <f t="shared" si="23"/>
        <v>45.04282828282831</v>
      </c>
      <c r="AB48" s="99">
        <f t="shared" si="16"/>
        <v>6.876767676767681E-4</v>
      </c>
      <c r="AC48" s="75" t="e">
        <f>IF(Selbstdeklaration!$C$119=AD48,AE48,0)</f>
        <v>#NUM!</v>
      </c>
      <c r="AD48" s="66">
        <v>65500</v>
      </c>
      <c r="AE48" s="106">
        <f t="shared" si="17"/>
        <v>53.707304526749013</v>
      </c>
      <c r="AF48" s="82">
        <f t="shared" si="18"/>
        <v>8.199588477366262E-4</v>
      </c>
      <c r="AG48" s="83">
        <f t="shared" si="4"/>
        <v>76.292695473250987</v>
      </c>
      <c r="AH48" s="83">
        <f t="shared" si="24"/>
        <v>4.8824822297044559</v>
      </c>
      <c r="AI48" s="99">
        <f t="shared" si="19"/>
        <v>7.4541713430602386E-5</v>
      </c>
    </row>
    <row r="49" spans="1:35" x14ac:dyDescent="0.3">
      <c r="A49" s="75" t="e">
        <f>IF(Selbstdeklaration!$C$119=B49,E49,0)</f>
        <v>#NUM!</v>
      </c>
      <c r="B49" s="79">
        <v>66000</v>
      </c>
      <c r="C49" s="106">
        <f t="shared" si="5"/>
        <v>471.09333333333285</v>
      </c>
      <c r="D49" s="82">
        <f t="shared" si="6"/>
        <v>7.1377777777777707E-3</v>
      </c>
      <c r="E49" s="83">
        <f t="shared" si="0"/>
        <v>42.264242424242468</v>
      </c>
      <c r="F49" s="83">
        <f t="shared" si="20"/>
        <v>42.826666666666625</v>
      </c>
      <c r="G49" s="99">
        <f t="shared" si="7"/>
        <v>6.488888888888883E-4</v>
      </c>
      <c r="H49" s="75" t="e">
        <f>IF(Selbstdeklaration!$C$119=I49,L49,0)</f>
        <v>#NUM!</v>
      </c>
      <c r="I49" s="79">
        <v>66000</v>
      </c>
      <c r="J49" s="106">
        <f t="shared" si="8"/>
        <v>747.70666666666455</v>
      </c>
      <c r="K49" s="82">
        <f t="shared" si="9"/>
        <v>1.1328888888888857E-2</v>
      </c>
      <c r="L49" s="83">
        <f t="shared" si="1"/>
        <v>92.39030303030323</v>
      </c>
      <c r="M49" s="83">
        <f t="shared" si="21"/>
        <v>67.973333333333144</v>
      </c>
      <c r="N49" s="99">
        <f t="shared" si="10"/>
        <v>1.029898989898987E-3</v>
      </c>
      <c r="O49" s="75" t="e">
        <f>IF(Selbstdeklaration!$C$119=P49,S49,0)</f>
        <v>#NUM!</v>
      </c>
      <c r="P49" s="79">
        <v>66000</v>
      </c>
      <c r="Q49" s="106">
        <f t="shared" si="11"/>
        <v>251.97333333333373</v>
      </c>
      <c r="R49" s="82">
        <f t="shared" si="12"/>
        <v>3.8177777777777836E-3</v>
      </c>
      <c r="S49" s="83">
        <f t="shared" si="2"/>
        <v>32.729696969696938</v>
      </c>
      <c r="T49" s="83">
        <f t="shared" si="22"/>
        <v>22.906666666666702</v>
      </c>
      <c r="U49" s="99">
        <f t="shared" si="13"/>
        <v>3.4707070707070759E-4</v>
      </c>
      <c r="V49" s="75" t="e">
        <f>IF(Selbstdeklaration!$C$119=W49,Z49,0)</f>
        <v>#NUM!</v>
      </c>
      <c r="W49" s="79">
        <v>66000</v>
      </c>
      <c r="X49" s="106">
        <f t="shared" si="14"/>
        <v>499.84000000000032</v>
      </c>
      <c r="Y49" s="82">
        <f t="shared" si="15"/>
        <v>7.5733333333333382E-3</v>
      </c>
      <c r="Z49" s="83">
        <f t="shared" si="3"/>
        <v>62.559999999999967</v>
      </c>
      <c r="AA49" s="83">
        <f t="shared" si="23"/>
        <v>45.440000000000026</v>
      </c>
      <c r="AB49" s="99">
        <f t="shared" si="16"/>
        <v>6.8848484848484885E-4</v>
      </c>
      <c r="AC49" s="75" t="e">
        <f>IF(Selbstdeklaration!$C$119=AD49,AE49,0)</f>
        <v>#NUM!</v>
      </c>
      <c r="AD49" s="79">
        <v>66000</v>
      </c>
      <c r="AE49" s="106">
        <f t="shared" si="17"/>
        <v>54.185185185185233</v>
      </c>
      <c r="AF49" s="82">
        <f t="shared" si="18"/>
        <v>8.2098765432098836E-4</v>
      </c>
      <c r="AG49" s="83">
        <f t="shared" si="4"/>
        <v>75.814814814814767</v>
      </c>
      <c r="AH49" s="83">
        <f t="shared" si="24"/>
        <v>4.92592592592593</v>
      </c>
      <c r="AI49" s="99">
        <f t="shared" si="19"/>
        <v>7.4635241301908027E-5</v>
      </c>
    </row>
    <row r="50" spans="1:35" x14ac:dyDescent="0.3">
      <c r="A50" s="75" t="e">
        <f>IF(Selbstdeklaration!$C$119=B50,E50,0)</f>
        <v>#NUM!</v>
      </c>
      <c r="B50" s="66">
        <v>66500</v>
      </c>
      <c r="C50" s="106">
        <f t="shared" si="5"/>
        <v>474.5637037037032</v>
      </c>
      <c r="D50" s="82">
        <f t="shared" si="6"/>
        <v>7.136296296296289E-3</v>
      </c>
      <c r="E50" s="83">
        <f t="shared" si="0"/>
        <v>41.948754208754252</v>
      </c>
      <c r="F50" s="83">
        <f t="shared" si="20"/>
        <v>43.142154882154834</v>
      </c>
      <c r="G50" s="99">
        <f t="shared" si="7"/>
        <v>6.4875420875420801E-4</v>
      </c>
      <c r="H50" s="75" t="e">
        <f>IF(Selbstdeklaration!$C$119=I50,L50,0)</f>
        <v>#NUM!</v>
      </c>
      <c r="I50" s="66">
        <v>66500</v>
      </c>
      <c r="J50" s="106">
        <f t="shared" si="8"/>
        <v>754.20851851851637</v>
      </c>
      <c r="K50" s="82">
        <f t="shared" si="9"/>
        <v>1.1341481481481449E-2</v>
      </c>
      <c r="L50" s="83">
        <f t="shared" si="1"/>
        <v>91.799225589225784</v>
      </c>
      <c r="M50" s="83">
        <f t="shared" si="21"/>
        <v>68.564410774410575</v>
      </c>
      <c r="N50" s="99">
        <f t="shared" si="10"/>
        <v>1.031043771043768E-3</v>
      </c>
      <c r="O50" s="75" t="e">
        <f>IF(Selbstdeklaration!$C$119=P50,S50,0)</f>
        <v>#NUM!</v>
      </c>
      <c r="P50" s="66">
        <v>66500</v>
      </c>
      <c r="Q50" s="106">
        <f t="shared" si="11"/>
        <v>254.22703703703743</v>
      </c>
      <c r="R50" s="82">
        <f t="shared" si="12"/>
        <v>3.822962962962969E-3</v>
      </c>
      <c r="S50" s="83">
        <f t="shared" si="2"/>
        <v>32.524814814814775</v>
      </c>
      <c r="T50" s="83">
        <f t="shared" si="22"/>
        <v>23.111548821548858</v>
      </c>
      <c r="U50" s="99">
        <f t="shared" si="13"/>
        <v>3.4754208754208811E-4</v>
      </c>
      <c r="V50" s="75" t="e">
        <f>IF(Selbstdeklaration!$C$119=W50,Z50,0)</f>
        <v>#NUM!</v>
      </c>
      <c r="W50" s="66">
        <v>66500</v>
      </c>
      <c r="X50" s="106">
        <f t="shared" si="14"/>
        <v>504.21777777777811</v>
      </c>
      <c r="Y50" s="82">
        <f t="shared" si="15"/>
        <v>7.5822222222222272E-3</v>
      </c>
      <c r="Z50" s="83">
        <f t="shared" si="3"/>
        <v>62.162020202020173</v>
      </c>
      <c r="AA50" s="83">
        <f t="shared" si="23"/>
        <v>45.837979797979827</v>
      </c>
      <c r="AB50" s="99">
        <f t="shared" si="16"/>
        <v>6.892929292929297E-4</v>
      </c>
      <c r="AC50" s="75" t="e">
        <f>IF(Selbstdeklaration!$C$119=AD50,AE50,0)</f>
        <v>#NUM!</v>
      </c>
      <c r="AD50" s="66">
        <v>66500</v>
      </c>
      <c r="AE50" s="106">
        <f t="shared" si="17"/>
        <v>54.664094650205811</v>
      </c>
      <c r="AF50" s="82">
        <f t="shared" si="18"/>
        <v>8.2201646090535052E-4</v>
      </c>
      <c r="AG50" s="83">
        <f t="shared" si="4"/>
        <v>75.335905349794189</v>
      </c>
      <c r="AH50" s="83">
        <f t="shared" si="24"/>
        <v>4.9694631500187105</v>
      </c>
      <c r="AI50" s="99">
        <f t="shared" si="19"/>
        <v>7.4728769173213695E-5</v>
      </c>
    </row>
    <row r="51" spans="1:35" x14ac:dyDescent="0.3">
      <c r="A51" s="75" t="e">
        <f>IF(Selbstdeklaration!$C$119=B51,E51,0)</f>
        <v>#NUM!</v>
      </c>
      <c r="B51" s="66">
        <v>67000</v>
      </c>
      <c r="C51" s="106">
        <f t="shared" si="5"/>
        <v>478.0325925925921</v>
      </c>
      <c r="D51" s="82">
        <f t="shared" si="6"/>
        <v>7.1348148148148074E-3</v>
      </c>
      <c r="E51" s="83">
        <f t="shared" si="0"/>
        <v>41.633400673400722</v>
      </c>
      <c r="F51" s="83">
        <f t="shared" si="20"/>
        <v>43.457508417508372</v>
      </c>
      <c r="G51" s="99">
        <f t="shared" si="7"/>
        <v>6.4861952861952794E-4</v>
      </c>
      <c r="H51" s="75" t="e">
        <f>IF(Selbstdeklaration!$C$119=I51,L51,0)</f>
        <v>#NUM!</v>
      </c>
      <c r="I51" s="66">
        <v>67000</v>
      </c>
      <c r="J51" s="106">
        <f t="shared" si="8"/>
        <v>760.72296296296076</v>
      </c>
      <c r="K51" s="82">
        <f t="shared" si="9"/>
        <v>1.1354074074074041E-2</v>
      </c>
      <c r="L51" s="83">
        <f t="shared" si="1"/>
        <v>91.207003367003566</v>
      </c>
      <c r="M51" s="83">
        <f t="shared" si="21"/>
        <v>69.156632996632794</v>
      </c>
      <c r="N51" s="99">
        <f t="shared" si="10"/>
        <v>1.0321885521885491E-3</v>
      </c>
      <c r="O51" s="75" t="e">
        <f>IF(Selbstdeklaration!$C$119=P51,S51,0)</f>
        <v>#NUM!</v>
      </c>
      <c r="P51" s="66">
        <v>67000</v>
      </c>
      <c r="Q51" s="106">
        <f t="shared" si="11"/>
        <v>256.48592592592632</v>
      </c>
      <c r="R51" s="82">
        <f t="shared" si="12"/>
        <v>3.8281481481481543E-3</v>
      </c>
      <c r="S51" s="83">
        <f t="shared" si="2"/>
        <v>32.319461279461244</v>
      </c>
      <c r="T51" s="83">
        <f t="shared" si="22"/>
        <v>23.316902356902393</v>
      </c>
      <c r="U51" s="99">
        <f t="shared" si="13"/>
        <v>3.4801346801346857E-4</v>
      </c>
      <c r="V51" s="75" t="e">
        <f>IF(Selbstdeklaration!$C$119=W51,Z51,0)</f>
        <v>#NUM!</v>
      </c>
      <c r="W51" s="66">
        <v>67000</v>
      </c>
      <c r="X51" s="106">
        <f t="shared" si="14"/>
        <v>508.60444444444477</v>
      </c>
      <c r="Y51" s="82">
        <f t="shared" si="15"/>
        <v>7.5911111111111162E-3</v>
      </c>
      <c r="Z51" s="83">
        <f t="shared" si="3"/>
        <v>61.763232323232295</v>
      </c>
      <c r="AA51" s="83">
        <f t="shared" si="23"/>
        <v>46.236767676767705</v>
      </c>
      <c r="AB51" s="99">
        <f t="shared" si="16"/>
        <v>6.9010101010101056E-4</v>
      </c>
      <c r="AC51" s="75" t="e">
        <f>IF(Selbstdeklaration!$C$119=AD51,AE51,0)</f>
        <v>#NUM!</v>
      </c>
      <c r="AD51" s="66">
        <v>67000</v>
      </c>
      <c r="AE51" s="106">
        <f t="shared" si="17"/>
        <v>55.144032921810748</v>
      </c>
      <c r="AF51" s="82">
        <f t="shared" si="18"/>
        <v>8.2304526748971268E-4</v>
      </c>
      <c r="AG51" s="83">
        <f t="shared" si="4"/>
        <v>74.855967078189252</v>
      </c>
      <c r="AH51" s="83">
        <f t="shared" si="24"/>
        <v>5.0130939019827956</v>
      </c>
      <c r="AI51" s="99">
        <f t="shared" si="19"/>
        <v>7.4822297044519335E-5</v>
      </c>
    </row>
    <row r="52" spans="1:35" x14ac:dyDescent="0.3">
      <c r="A52" s="75" t="e">
        <f>IF(Selbstdeklaration!$C$119=B52,E52,0)</f>
        <v>#NUM!</v>
      </c>
      <c r="B52" s="66">
        <v>67500</v>
      </c>
      <c r="C52" s="106">
        <f t="shared" si="5"/>
        <v>481.49999999999949</v>
      </c>
      <c r="D52" s="82">
        <f t="shared" si="6"/>
        <v>7.1333333333333257E-3</v>
      </c>
      <c r="E52" s="83">
        <f t="shared" si="0"/>
        <v>41.318181818181863</v>
      </c>
      <c r="F52" s="83">
        <f t="shared" si="20"/>
        <v>43.772727272727224</v>
      </c>
      <c r="G52" s="99">
        <f t="shared" si="7"/>
        <v>6.4848484848484776E-4</v>
      </c>
      <c r="H52" s="75" t="e">
        <f>IF(Selbstdeklaration!$C$119=I52,L52,0)</f>
        <v>#NUM!</v>
      </c>
      <c r="I52" s="66">
        <v>67500</v>
      </c>
      <c r="J52" s="106">
        <f t="shared" si="8"/>
        <v>767.24999999999773</v>
      </c>
      <c r="K52" s="82">
        <f t="shared" si="9"/>
        <v>1.1366666666666633E-2</v>
      </c>
      <c r="L52" s="83">
        <f t="shared" si="1"/>
        <v>90.613636363636573</v>
      </c>
      <c r="M52" s="83">
        <f t="shared" si="21"/>
        <v>69.749999999999787</v>
      </c>
      <c r="N52" s="99">
        <f t="shared" si="10"/>
        <v>1.0333333333333301E-3</v>
      </c>
      <c r="O52" s="75" t="e">
        <f>IF(Selbstdeklaration!$C$119=P52,S52,0)</f>
        <v>#NUM!</v>
      </c>
      <c r="P52" s="66">
        <v>67500</v>
      </c>
      <c r="Q52" s="106">
        <f t="shared" si="11"/>
        <v>258.7500000000004</v>
      </c>
      <c r="R52" s="82">
        <f t="shared" si="12"/>
        <v>3.8333333333333396E-3</v>
      </c>
      <c r="S52" s="83">
        <f t="shared" si="2"/>
        <v>32.113636363636324</v>
      </c>
      <c r="T52" s="83">
        <f t="shared" si="22"/>
        <v>23.522727272727309</v>
      </c>
      <c r="U52" s="99">
        <f t="shared" si="13"/>
        <v>3.4848484848484904E-4</v>
      </c>
      <c r="V52" s="75" t="e">
        <f>IF(Selbstdeklaration!$C$119=W52,Z52,0)</f>
        <v>#NUM!</v>
      </c>
      <c r="W52" s="66">
        <v>67500</v>
      </c>
      <c r="X52" s="106">
        <f t="shared" si="14"/>
        <v>513.00000000000034</v>
      </c>
      <c r="Y52" s="82">
        <f t="shared" si="15"/>
        <v>7.6000000000000052E-3</v>
      </c>
      <c r="Z52" s="83">
        <f t="shared" si="3"/>
        <v>61.363636363636331</v>
      </c>
      <c r="AA52" s="83">
        <f t="shared" si="23"/>
        <v>46.636363636363669</v>
      </c>
      <c r="AB52" s="99">
        <f t="shared" si="16"/>
        <v>6.9090909090909142E-4</v>
      </c>
      <c r="AC52" s="75" t="e">
        <f>IF(Selbstdeklaration!$C$119=AD52,AE52,0)</f>
        <v>#NUM!</v>
      </c>
      <c r="AD52" s="66">
        <v>67500</v>
      </c>
      <c r="AE52" s="106">
        <f t="shared" si="17"/>
        <v>55.62500000000005</v>
      </c>
      <c r="AF52" s="82">
        <f t="shared" si="18"/>
        <v>8.2407407407407483E-4</v>
      </c>
      <c r="AG52" s="83">
        <f t="shared" si="4"/>
        <v>74.374999999999943</v>
      </c>
      <c r="AH52" s="83">
        <f t="shared" si="24"/>
        <v>5.0568181818181861</v>
      </c>
      <c r="AI52" s="99">
        <f t="shared" si="19"/>
        <v>7.4915824915824976E-5</v>
      </c>
    </row>
    <row r="53" spans="1:35" x14ac:dyDescent="0.3">
      <c r="A53" s="75" t="e">
        <f>IF(Selbstdeklaration!$C$119=B53,E53,0)</f>
        <v>#NUM!</v>
      </c>
      <c r="B53" s="66">
        <v>68000</v>
      </c>
      <c r="C53" s="106">
        <f t="shared" si="5"/>
        <v>484.96592592592538</v>
      </c>
      <c r="D53" s="82">
        <f t="shared" si="6"/>
        <v>7.1318518518518441E-3</v>
      </c>
      <c r="E53" s="83">
        <f t="shared" si="0"/>
        <v>41.003097643097696</v>
      </c>
      <c r="F53" s="83">
        <f t="shared" si="20"/>
        <v>44.087811447811397</v>
      </c>
      <c r="G53" s="99">
        <f t="shared" si="7"/>
        <v>6.4835016835016759E-4</v>
      </c>
      <c r="H53" s="75" t="e">
        <f>IF(Selbstdeklaration!$C$119=I53,L53,0)</f>
        <v>#NUM!</v>
      </c>
      <c r="I53" s="66">
        <v>68000</v>
      </c>
      <c r="J53" s="106">
        <f t="shared" si="8"/>
        <v>773.78962962962726</v>
      </c>
      <c r="K53" s="82">
        <f t="shared" si="9"/>
        <v>1.1379259259259224E-2</v>
      </c>
      <c r="L53" s="83">
        <f t="shared" si="1"/>
        <v>90.019124579124792</v>
      </c>
      <c r="M53" s="83">
        <f t="shared" si="21"/>
        <v>70.344511784511567</v>
      </c>
      <c r="N53" s="99">
        <f t="shared" si="10"/>
        <v>1.0344781144781114E-3</v>
      </c>
      <c r="O53" s="75" t="e">
        <f>IF(Selbstdeklaration!$C$119=P53,S53,0)</f>
        <v>#NUM!</v>
      </c>
      <c r="P53" s="66">
        <v>68000</v>
      </c>
      <c r="Q53" s="106">
        <f t="shared" si="11"/>
        <v>261.01925925925968</v>
      </c>
      <c r="R53" s="82">
        <f t="shared" si="12"/>
        <v>3.838518518518525E-3</v>
      </c>
      <c r="S53" s="83">
        <f t="shared" si="2"/>
        <v>31.90734006734003</v>
      </c>
      <c r="T53" s="83">
        <f t="shared" si="22"/>
        <v>23.729023569023607</v>
      </c>
      <c r="U53" s="99">
        <f t="shared" si="13"/>
        <v>3.489562289562295E-4</v>
      </c>
      <c r="V53" s="75" t="e">
        <f>IF(Selbstdeklaration!$C$119=W53,Z53,0)</f>
        <v>#NUM!</v>
      </c>
      <c r="W53" s="66">
        <v>68000</v>
      </c>
      <c r="X53" s="106">
        <f t="shared" si="14"/>
        <v>517.40444444444483</v>
      </c>
      <c r="Y53" s="82">
        <f t="shared" si="15"/>
        <v>7.6088888888888942E-3</v>
      </c>
      <c r="Z53" s="83">
        <f t="shared" si="3"/>
        <v>60.96323232323229</v>
      </c>
      <c r="AA53" s="83">
        <f t="shared" si="23"/>
        <v>47.03676767676771</v>
      </c>
      <c r="AB53" s="99">
        <f t="shared" si="16"/>
        <v>6.9171717171717217E-4</v>
      </c>
      <c r="AC53" s="75" t="e">
        <f>IF(Selbstdeklaration!$C$119=AD53,AE53,0)</f>
        <v>#NUM!</v>
      </c>
      <c r="AD53" s="66">
        <v>68000</v>
      </c>
      <c r="AE53" s="106">
        <f t="shared" si="17"/>
        <v>56.106995884773717</v>
      </c>
      <c r="AF53" s="82">
        <f t="shared" si="18"/>
        <v>8.2510288065843699E-4</v>
      </c>
      <c r="AG53" s="83">
        <f t="shared" si="4"/>
        <v>73.89300411522629</v>
      </c>
      <c r="AH53" s="83">
        <f t="shared" si="24"/>
        <v>5.100635989524883</v>
      </c>
      <c r="AI53" s="99">
        <f t="shared" si="19"/>
        <v>7.5009352787130631E-5</v>
      </c>
    </row>
    <row r="54" spans="1:35" x14ac:dyDescent="0.3">
      <c r="A54" s="75" t="e">
        <f>IF(Selbstdeklaration!$C$119=B54,E54,0)</f>
        <v>#NUM!</v>
      </c>
      <c r="B54" s="79">
        <v>68500</v>
      </c>
      <c r="C54" s="106">
        <f t="shared" si="5"/>
        <v>488.43037037036981</v>
      </c>
      <c r="D54" s="82">
        <f t="shared" si="6"/>
        <v>7.1303703703703624E-3</v>
      </c>
      <c r="E54" s="83">
        <f t="shared" si="0"/>
        <v>40.688148148148201</v>
      </c>
      <c r="F54" s="83">
        <f t="shared" si="20"/>
        <v>44.402760942760892</v>
      </c>
      <c r="G54" s="99">
        <f t="shared" si="7"/>
        <v>6.4821548821548751E-4</v>
      </c>
      <c r="H54" s="75" t="e">
        <f>IF(Selbstdeklaration!$C$119=I54,L54,0)</f>
        <v>#NUM!</v>
      </c>
      <c r="I54" s="79">
        <v>68500</v>
      </c>
      <c r="J54" s="106">
        <f t="shared" si="8"/>
        <v>780.34185185184936</v>
      </c>
      <c r="K54" s="82">
        <f t="shared" si="9"/>
        <v>1.1391851851851816E-2</v>
      </c>
      <c r="L54" s="83">
        <f t="shared" si="1"/>
        <v>89.423468013468238</v>
      </c>
      <c r="M54" s="83">
        <f t="shared" si="21"/>
        <v>70.940168350168122</v>
      </c>
      <c r="N54" s="99">
        <f t="shared" si="10"/>
        <v>1.0356228956228922E-3</v>
      </c>
      <c r="O54" s="75" t="e">
        <f>IF(Selbstdeklaration!$C$119=P54,S54,0)</f>
        <v>#NUM!</v>
      </c>
      <c r="P54" s="79">
        <v>68500</v>
      </c>
      <c r="Q54" s="106">
        <f t="shared" si="11"/>
        <v>263.29370370370418</v>
      </c>
      <c r="R54" s="82">
        <f t="shared" si="12"/>
        <v>3.8437037037037103E-3</v>
      </c>
      <c r="S54" s="83">
        <f t="shared" si="2"/>
        <v>31.700572390572347</v>
      </c>
      <c r="T54" s="83">
        <f t="shared" si="22"/>
        <v>23.93579124579129</v>
      </c>
      <c r="U54" s="99">
        <f t="shared" si="13"/>
        <v>3.4942760942761008E-4</v>
      </c>
      <c r="V54" s="75" t="e">
        <f>IF(Selbstdeklaration!$C$119=W54,Z54,0)</f>
        <v>#NUM!</v>
      </c>
      <c r="W54" s="79">
        <v>68500</v>
      </c>
      <c r="X54" s="106">
        <f t="shared" si="14"/>
        <v>521.81777777777813</v>
      </c>
      <c r="Y54" s="82">
        <f t="shared" si="15"/>
        <v>7.6177777777777832E-3</v>
      </c>
      <c r="Z54" s="83">
        <f t="shared" si="3"/>
        <v>60.562020202020172</v>
      </c>
      <c r="AA54" s="83">
        <f t="shared" si="23"/>
        <v>47.437979797979828</v>
      </c>
      <c r="AB54" s="99">
        <f t="shared" si="16"/>
        <v>6.9252525252525292E-4</v>
      </c>
      <c r="AC54" s="75" t="e">
        <f>IF(Selbstdeklaration!$C$119=AD54,AE54,0)</f>
        <v>#NUM!</v>
      </c>
      <c r="AD54" s="79">
        <v>68500</v>
      </c>
      <c r="AE54" s="106">
        <f t="shared" si="17"/>
        <v>56.590020576131742</v>
      </c>
      <c r="AF54" s="82">
        <f t="shared" si="18"/>
        <v>8.2613168724279915E-4</v>
      </c>
      <c r="AG54" s="83">
        <f t="shared" si="4"/>
        <v>73.409979423868265</v>
      </c>
      <c r="AH54" s="83">
        <f t="shared" si="24"/>
        <v>5.1445473251028853</v>
      </c>
      <c r="AI54" s="99">
        <f t="shared" si="19"/>
        <v>7.5102880658436285E-5</v>
      </c>
    </row>
    <row r="55" spans="1:35" x14ac:dyDescent="0.3">
      <c r="A55" s="75" t="e">
        <f>IF(Selbstdeklaration!$C$119=B55,E55,0)</f>
        <v>#NUM!</v>
      </c>
      <c r="B55" s="66">
        <v>69000</v>
      </c>
      <c r="C55" s="106">
        <f t="shared" si="5"/>
        <v>491.89333333333275</v>
      </c>
      <c r="D55" s="82">
        <f t="shared" si="6"/>
        <v>7.1288888888888808E-3</v>
      </c>
      <c r="E55" s="83">
        <f t="shared" si="0"/>
        <v>40.373333333333385</v>
      </c>
      <c r="F55" s="83">
        <f t="shared" si="20"/>
        <v>44.717575757575702</v>
      </c>
      <c r="G55" s="99">
        <f t="shared" si="7"/>
        <v>6.4808080808080723E-4</v>
      </c>
      <c r="H55" s="75" t="e">
        <f>IF(Selbstdeklaration!$C$119=I55,L55,0)</f>
        <v>#NUM!</v>
      </c>
      <c r="I55" s="66">
        <v>69000</v>
      </c>
      <c r="J55" s="106">
        <f t="shared" si="8"/>
        <v>786.90666666666414</v>
      </c>
      <c r="K55" s="82">
        <f t="shared" si="9"/>
        <v>1.1404444444444408E-2</v>
      </c>
      <c r="L55" s="83">
        <f t="shared" si="1"/>
        <v>88.826666666666895</v>
      </c>
      <c r="M55" s="83">
        <f t="shared" si="21"/>
        <v>71.536969696969464</v>
      </c>
      <c r="N55" s="99">
        <f t="shared" si="10"/>
        <v>1.0367676767676734E-3</v>
      </c>
      <c r="O55" s="75" t="e">
        <f>IF(Selbstdeklaration!$C$119=P55,S55,0)</f>
        <v>#NUM!</v>
      </c>
      <c r="P55" s="66">
        <v>69000</v>
      </c>
      <c r="Q55" s="106">
        <f t="shared" si="11"/>
        <v>265.57333333333378</v>
      </c>
      <c r="R55" s="82">
        <f t="shared" si="12"/>
        <v>3.8488888888888956E-3</v>
      </c>
      <c r="S55" s="83">
        <f t="shared" si="2"/>
        <v>31.493333333333293</v>
      </c>
      <c r="T55" s="83">
        <f t="shared" si="22"/>
        <v>24.143030303030343</v>
      </c>
      <c r="U55" s="99">
        <f t="shared" si="13"/>
        <v>3.4989898989899049E-4</v>
      </c>
      <c r="V55" s="75" t="e">
        <f>IF(Selbstdeklaration!$C$119=W55,Z55,0)</f>
        <v>#NUM!</v>
      </c>
      <c r="W55" s="66">
        <v>69000</v>
      </c>
      <c r="X55" s="106">
        <f t="shared" si="14"/>
        <v>526.24000000000035</v>
      </c>
      <c r="Y55" s="82">
        <f t="shared" si="15"/>
        <v>7.6266666666666722E-3</v>
      </c>
      <c r="Z55" s="83">
        <f t="shared" si="3"/>
        <v>60.159999999999968</v>
      </c>
      <c r="AA55" s="83">
        <f t="shared" si="23"/>
        <v>47.840000000000032</v>
      </c>
      <c r="AB55" s="99">
        <f t="shared" si="16"/>
        <v>6.9333333333333378E-4</v>
      </c>
      <c r="AC55" s="75" t="e">
        <f>IF(Selbstdeklaration!$C$119=AD55,AE55,0)</f>
        <v>#NUM!</v>
      </c>
      <c r="AD55" s="66">
        <v>69000</v>
      </c>
      <c r="AE55" s="106">
        <f t="shared" si="17"/>
        <v>57.074074074074133</v>
      </c>
      <c r="AF55" s="82">
        <f t="shared" si="18"/>
        <v>8.2716049382716131E-4</v>
      </c>
      <c r="AG55" s="83">
        <f t="shared" si="4"/>
        <v>72.925925925925867</v>
      </c>
      <c r="AH55" s="83">
        <f t="shared" si="24"/>
        <v>5.1885521885521939</v>
      </c>
      <c r="AI55" s="99">
        <f t="shared" si="19"/>
        <v>7.519640852974194E-5</v>
      </c>
    </row>
    <row r="56" spans="1:35" x14ac:dyDescent="0.3">
      <c r="A56" s="75" t="e">
        <f>IF(Selbstdeklaration!$C$119=B56,E56,0)</f>
        <v>#NUM!</v>
      </c>
      <c r="B56" s="66">
        <v>69500</v>
      </c>
      <c r="C56" s="106">
        <f t="shared" si="5"/>
        <v>495.35481481481423</v>
      </c>
      <c r="D56" s="82">
        <f t="shared" si="6"/>
        <v>7.1274074074073991E-3</v>
      </c>
      <c r="E56" s="83">
        <f t="shared" si="0"/>
        <v>40.058653198653253</v>
      </c>
      <c r="F56" s="83">
        <f t="shared" si="20"/>
        <v>45.03225589225584</v>
      </c>
      <c r="G56" s="99">
        <f t="shared" si="7"/>
        <v>6.4794612794612716E-4</v>
      </c>
      <c r="H56" s="75" t="e">
        <f>IF(Selbstdeklaration!$C$119=I56,L56,0)</f>
        <v>#NUM!</v>
      </c>
      <c r="I56" s="66">
        <v>69500</v>
      </c>
      <c r="J56" s="106">
        <f t="shared" si="8"/>
        <v>793.48407407407149</v>
      </c>
      <c r="K56" s="82">
        <f t="shared" si="9"/>
        <v>1.1417037037037E-2</v>
      </c>
      <c r="L56" s="83">
        <f t="shared" si="1"/>
        <v>88.228720538720779</v>
      </c>
      <c r="M56" s="83">
        <f t="shared" si="21"/>
        <v>72.134915824915595</v>
      </c>
      <c r="N56" s="99">
        <f t="shared" si="10"/>
        <v>1.0379124579124547E-3</v>
      </c>
      <c r="O56" s="75" t="e">
        <f>IF(Selbstdeklaration!$C$119=P56,S56,0)</f>
        <v>#NUM!</v>
      </c>
      <c r="P56" s="66">
        <v>69500</v>
      </c>
      <c r="Q56" s="106">
        <f t="shared" si="11"/>
        <v>267.85814814814864</v>
      </c>
      <c r="R56" s="82">
        <f t="shared" si="12"/>
        <v>3.8540740740740809E-3</v>
      </c>
      <c r="S56" s="83">
        <f t="shared" si="2"/>
        <v>31.285622895622851</v>
      </c>
      <c r="T56" s="83">
        <f t="shared" si="22"/>
        <v>24.350740740740786</v>
      </c>
      <c r="U56" s="99">
        <f t="shared" si="13"/>
        <v>3.50370370370371E-4</v>
      </c>
      <c r="V56" s="75" t="e">
        <f>IF(Selbstdeklaration!$C$119=W56,Z56,0)</f>
        <v>#NUM!</v>
      </c>
      <c r="W56" s="66">
        <v>69500</v>
      </c>
      <c r="X56" s="106">
        <f t="shared" si="14"/>
        <v>530.67111111111149</v>
      </c>
      <c r="Y56" s="82">
        <f t="shared" si="15"/>
        <v>7.6355555555555612E-3</v>
      </c>
      <c r="Z56" s="83">
        <f t="shared" si="3"/>
        <v>59.75717171717168</v>
      </c>
      <c r="AA56" s="83">
        <f t="shared" si="23"/>
        <v>48.24282828282832</v>
      </c>
      <c r="AB56" s="99">
        <f t="shared" si="16"/>
        <v>6.9414141414141464E-4</v>
      </c>
      <c r="AC56" s="75" t="e">
        <f>IF(Selbstdeklaration!$C$119=AD56,AE56,0)</f>
        <v>#NUM!</v>
      </c>
      <c r="AD56" s="66">
        <v>69500</v>
      </c>
      <c r="AE56" s="106">
        <f t="shared" si="17"/>
        <v>57.559156378600882</v>
      </c>
      <c r="AF56" s="82">
        <f t="shared" si="18"/>
        <v>8.2818930041152347E-4</v>
      </c>
      <c r="AG56" s="83">
        <f t="shared" si="4"/>
        <v>72.440843621399125</v>
      </c>
      <c r="AH56" s="83">
        <f t="shared" si="24"/>
        <v>5.2326505798728071</v>
      </c>
      <c r="AI56" s="99">
        <f t="shared" si="19"/>
        <v>7.528993640104758E-5</v>
      </c>
    </row>
    <row r="57" spans="1:35" x14ac:dyDescent="0.3">
      <c r="A57" s="75" t="e">
        <f>IF(Selbstdeklaration!$C$119=B57,E57,0)</f>
        <v>#NUM!</v>
      </c>
      <c r="B57" s="66">
        <v>70000</v>
      </c>
      <c r="C57" s="106">
        <f t="shared" si="5"/>
        <v>498.81481481481421</v>
      </c>
      <c r="D57" s="82">
        <f t="shared" si="6"/>
        <v>7.1259259259259175E-3</v>
      </c>
      <c r="E57" s="83">
        <f t="shared" si="0"/>
        <v>39.744107744107801</v>
      </c>
      <c r="F57" s="83">
        <f t="shared" si="20"/>
        <v>45.346801346801293</v>
      </c>
      <c r="G57" s="99">
        <f t="shared" si="7"/>
        <v>6.4781144781144709E-4</v>
      </c>
      <c r="H57" s="75" t="e">
        <f>IF(Selbstdeklaration!$C$119=I57,L57,0)</f>
        <v>#NUM!</v>
      </c>
      <c r="I57" s="66">
        <v>70000</v>
      </c>
      <c r="J57" s="106">
        <f t="shared" si="8"/>
        <v>800.0740740740714</v>
      </c>
      <c r="K57" s="82">
        <f t="shared" si="9"/>
        <v>1.1429629629629592E-2</v>
      </c>
      <c r="L57" s="83">
        <f t="shared" si="1"/>
        <v>87.629629629629875</v>
      </c>
      <c r="M57" s="83">
        <f t="shared" si="21"/>
        <v>72.734006734006485</v>
      </c>
      <c r="N57" s="99">
        <f t="shared" si="10"/>
        <v>1.0390572390572355E-3</v>
      </c>
      <c r="O57" s="75" t="e">
        <f>IF(Selbstdeklaration!$C$119=P57,S57,0)</f>
        <v>#NUM!</v>
      </c>
      <c r="P57" s="66">
        <v>70000</v>
      </c>
      <c r="Q57" s="106">
        <f t="shared" si="11"/>
        <v>270.14814814814866</v>
      </c>
      <c r="R57" s="82">
        <f t="shared" si="12"/>
        <v>3.8592592592592663E-3</v>
      </c>
      <c r="S57" s="83">
        <f t="shared" si="2"/>
        <v>31.07744107744103</v>
      </c>
      <c r="T57" s="83">
        <f t="shared" si="22"/>
        <v>24.558922558922607</v>
      </c>
      <c r="U57" s="99">
        <f t="shared" si="13"/>
        <v>3.5084175084175152E-4</v>
      </c>
      <c r="V57" s="75" t="e">
        <f>IF(Selbstdeklaration!$C$119=W57,Z57,0)</f>
        <v>#NUM!</v>
      </c>
      <c r="W57" s="66">
        <v>70000</v>
      </c>
      <c r="X57" s="106">
        <f t="shared" si="14"/>
        <v>535.11111111111154</v>
      </c>
      <c r="Y57" s="82">
        <f t="shared" si="15"/>
        <v>7.6444444444444502E-3</v>
      </c>
      <c r="Z57" s="83">
        <f t="shared" si="3"/>
        <v>59.353535353535314</v>
      </c>
      <c r="AA57" s="83">
        <f t="shared" si="23"/>
        <v>48.646464646464686</v>
      </c>
      <c r="AB57" s="99">
        <f t="shared" si="16"/>
        <v>6.949494949494955E-4</v>
      </c>
      <c r="AC57" s="75" t="e">
        <f>IF(Selbstdeklaration!$C$119=AD57,AE57,0)</f>
        <v>#NUM!</v>
      </c>
      <c r="AD57" s="66">
        <v>70000</v>
      </c>
      <c r="AE57" s="106">
        <f t="shared" si="17"/>
        <v>58.045267489711996</v>
      </c>
      <c r="AF57" s="82">
        <f t="shared" si="18"/>
        <v>8.2921810699588562E-4</v>
      </c>
      <c r="AG57" s="83">
        <f t="shared" si="4"/>
        <v>71.954732510288011</v>
      </c>
      <c r="AH57" s="83">
        <f t="shared" si="24"/>
        <v>5.2768424990647267</v>
      </c>
      <c r="AI57" s="99">
        <f t="shared" si="19"/>
        <v>7.5383464272353235E-5</v>
      </c>
    </row>
    <row r="58" spans="1:35" x14ac:dyDescent="0.3">
      <c r="A58" s="75" t="e">
        <f>IF(Selbstdeklaration!$C$119=B58,E58,0)</f>
        <v>#NUM!</v>
      </c>
      <c r="B58" s="79">
        <v>70500</v>
      </c>
      <c r="C58" s="106">
        <f t="shared" si="5"/>
        <v>502.27333333333274</v>
      </c>
      <c r="D58" s="82">
        <f t="shared" si="6"/>
        <v>7.1244444444444359E-3</v>
      </c>
      <c r="E58" s="83">
        <f t="shared" si="0"/>
        <v>39.429696969697027</v>
      </c>
      <c r="F58" s="83">
        <f t="shared" si="20"/>
        <v>45.661212121212067</v>
      </c>
      <c r="G58" s="99">
        <f t="shared" si="7"/>
        <v>6.4767676767676691E-4</v>
      </c>
      <c r="H58" s="75" t="e">
        <f>IF(Selbstdeklaration!$C$119=I58,L58,0)</f>
        <v>#NUM!</v>
      </c>
      <c r="I58" s="79">
        <v>70500</v>
      </c>
      <c r="J58" s="106">
        <f t="shared" si="8"/>
        <v>806.67666666666389</v>
      </c>
      <c r="K58" s="82">
        <f t="shared" si="9"/>
        <v>1.1442222222222184E-2</v>
      </c>
      <c r="L58" s="83">
        <f t="shared" si="1"/>
        <v>87.029393939394197</v>
      </c>
      <c r="M58" s="83">
        <f t="shared" si="21"/>
        <v>73.334242424242177</v>
      </c>
      <c r="N58" s="99">
        <f t="shared" si="10"/>
        <v>1.0402020202020168E-3</v>
      </c>
      <c r="O58" s="75" t="e">
        <f>IF(Selbstdeklaration!$C$119=P58,S58,0)</f>
        <v>#NUM!</v>
      </c>
      <c r="P58" s="79">
        <v>70500</v>
      </c>
      <c r="Q58" s="106">
        <f t="shared" si="11"/>
        <v>272.44333333333384</v>
      </c>
      <c r="R58" s="82">
        <f t="shared" si="12"/>
        <v>3.8644444444444516E-3</v>
      </c>
      <c r="S58" s="83">
        <f t="shared" si="2"/>
        <v>30.868787878787831</v>
      </c>
      <c r="T58" s="83">
        <f t="shared" si="22"/>
        <v>24.767575757575802</v>
      </c>
      <c r="U58" s="99">
        <f t="shared" si="13"/>
        <v>3.5131313131313193E-4</v>
      </c>
      <c r="V58" s="75" t="e">
        <f>IF(Selbstdeklaration!$C$119=W58,Z58,0)</f>
        <v>#NUM!</v>
      </c>
      <c r="W58" s="79">
        <v>70500</v>
      </c>
      <c r="X58" s="106">
        <f t="shared" si="14"/>
        <v>539.5600000000004</v>
      </c>
      <c r="Y58" s="82">
        <f t="shared" si="15"/>
        <v>7.6533333333333392E-3</v>
      </c>
      <c r="Z58" s="83">
        <f t="shared" si="3"/>
        <v>58.94909090909087</v>
      </c>
      <c r="AA58" s="83">
        <f t="shared" si="23"/>
        <v>49.05090909090913</v>
      </c>
      <c r="AB58" s="99">
        <f t="shared" si="16"/>
        <v>6.9575757575757635E-4</v>
      </c>
      <c r="AC58" s="75" t="e">
        <f>IF(Selbstdeklaration!$C$119=AD58,AE58,0)</f>
        <v>#NUM!</v>
      </c>
      <c r="AD58" s="79">
        <v>70500</v>
      </c>
      <c r="AE58" s="106">
        <f t="shared" si="17"/>
        <v>58.532407407407469</v>
      </c>
      <c r="AF58" s="82">
        <f t="shared" si="18"/>
        <v>8.3024691358024778E-4</v>
      </c>
      <c r="AG58" s="83">
        <f t="shared" si="4"/>
        <v>71.467592592592524</v>
      </c>
      <c r="AH58" s="83">
        <f t="shared" si="24"/>
        <v>5.3211279461279517</v>
      </c>
      <c r="AI58" s="99">
        <f t="shared" si="19"/>
        <v>7.5476992143658889E-5</v>
      </c>
    </row>
    <row r="59" spans="1:35" x14ac:dyDescent="0.3">
      <c r="A59" s="75" t="e">
        <f>IF(Selbstdeklaration!$C$119=B59,E59,0)</f>
        <v>#NUM!</v>
      </c>
      <c r="B59" s="66">
        <v>71000</v>
      </c>
      <c r="C59" s="106">
        <f t="shared" si="5"/>
        <v>505.73037037036977</v>
      </c>
      <c r="D59" s="82">
        <f t="shared" si="6"/>
        <v>7.1229629629629542E-3</v>
      </c>
      <c r="E59" s="83">
        <f t="shared" si="0"/>
        <v>39.115420875420931</v>
      </c>
      <c r="F59" s="83">
        <f t="shared" si="20"/>
        <v>45.975488215488163</v>
      </c>
      <c r="G59" s="99">
        <f t="shared" si="7"/>
        <v>6.4754208754208684E-4</v>
      </c>
      <c r="H59" s="75" t="e">
        <f>IF(Selbstdeklaration!$C$119=I59,L59,0)</f>
        <v>#NUM!</v>
      </c>
      <c r="I59" s="66">
        <v>71000</v>
      </c>
      <c r="J59" s="106">
        <f t="shared" si="8"/>
        <v>813.29185185184906</v>
      </c>
      <c r="K59" s="82">
        <f t="shared" si="9"/>
        <v>1.1454814814814775E-2</v>
      </c>
      <c r="L59" s="83">
        <f t="shared" si="1"/>
        <v>86.428013468013717</v>
      </c>
      <c r="M59" s="83">
        <f t="shared" si="21"/>
        <v>73.935622895622643</v>
      </c>
      <c r="N59" s="99">
        <f t="shared" si="10"/>
        <v>1.0413468013467978E-3</v>
      </c>
      <c r="O59" s="75" t="e">
        <f>IF(Selbstdeklaration!$C$119=P59,S59,0)</f>
        <v>#NUM!</v>
      </c>
      <c r="P59" s="66">
        <v>71000</v>
      </c>
      <c r="Q59" s="106">
        <f t="shared" si="11"/>
        <v>274.74370370370423</v>
      </c>
      <c r="R59" s="82">
        <f t="shared" si="12"/>
        <v>3.8696296296296369E-3</v>
      </c>
      <c r="S59" s="83">
        <f t="shared" si="2"/>
        <v>30.659663299663251</v>
      </c>
      <c r="T59" s="83">
        <f t="shared" si="22"/>
        <v>24.976700336700386</v>
      </c>
      <c r="U59" s="99">
        <f t="shared" si="13"/>
        <v>3.5178451178451245E-4</v>
      </c>
      <c r="V59" s="75" t="e">
        <f>IF(Selbstdeklaration!$C$119=W59,Z59,0)</f>
        <v>#NUM!</v>
      </c>
      <c r="W59" s="66">
        <v>71000</v>
      </c>
      <c r="X59" s="106">
        <f t="shared" si="14"/>
        <v>544.01777777777818</v>
      </c>
      <c r="Y59" s="82">
        <f t="shared" si="15"/>
        <v>7.6622222222222282E-3</v>
      </c>
      <c r="Z59" s="83">
        <f t="shared" si="3"/>
        <v>58.543838383838349</v>
      </c>
      <c r="AA59" s="83">
        <f t="shared" si="23"/>
        <v>49.456161616161651</v>
      </c>
      <c r="AB59" s="99">
        <f t="shared" si="16"/>
        <v>6.965656565656571E-4</v>
      </c>
      <c r="AC59" s="75" t="e">
        <f>IF(Selbstdeklaration!$C$119=AD59,AE59,0)</f>
        <v>#NUM!</v>
      </c>
      <c r="AD59" s="66">
        <v>71000</v>
      </c>
      <c r="AE59" s="106">
        <f t="shared" si="17"/>
        <v>59.020576131687307</v>
      </c>
      <c r="AF59" s="82">
        <f t="shared" si="18"/>
        <v>8.3127572016460994E-4</v>
      </c>
      <c r="AG59" s="83">
        <f t="shared" si="4"/>
        <v>70.979423868312693</v>
      </c>
      <c r="AH59" s="83">
        <f t="shared" si="24"/>
        <v>5.3655069210624822</v>
      </c>
      <c r="AI59" s="99">
        <f t="shared" si="19"/>
        <v>7.5570520014964544E-5</v>
      </c>
    </row>
    <row r="60" spans="1:35" x14ac:dyDescent="0.3">
      <c r="A60" s="75" t="e">
        <f>IF(Selbstdeklaration!$C$119=B60,E60,0)</f>
        <v>#NUM!</v>
      </c>
      <c r="B60" s="66">
        <v>71500</v>
      </c>
      <c r="C60" s="106">
        <f t="shared" si="5"/>
        <v>509.18592592592529</v>
      </c>
      <c r="D60" s="82">
        <f t="shared" si="6"/>
        <v>7.1214814814814726E-3</v>
      </c>
      <c r="E60" s="83">
        <f t="shared" si="0"/>
        <v>38.80127946127952</v>
      </c>
      <c r="F60" s="83">
        <f t="shared" si="20"/>
        <v>46.289629629629573</v>
      </c>
      <c r="G60" s="99">
        <f t="shared" si="7"/>
        <v>6.4740740740740666E-4</v>
      </c>
      <c r="H60" s="75" t="e">
        <f>IF(Selbstdeklaration!$C$119=I60,L60,0)</f>
        <v>#NUM!</v>
      </c>
      <c r="I60" s="66">
        <v>71500</v>
      </c>
      <c r="J60" s="106">
        <f t="shared" si="8"/>
        <v>819.9196296296268</v>
      </c>
      <c r="K60" s="82">
        <f t="shared" si="9"/>
        <v>1.1467407407407367E-2</v>
      </c>
      <c r="L60" s="83">
        <f t="shared" si="1"/>
        <v>85.825488215488477</v>
      </c>
      <c r="M60" s="83">
        <f t="shared" si="21"/>
        <v>74.538148148147897</v>
      </c>
      <c r="N60" s="99">
        <f t="shared" si="10"/>
        <v>1.042491582491579E-3</v>
      </c>
      <c r="O60" s="75" t="e">
        <f>IF(Selbstdeklaration!$C$119=P60,S60,0)</f>
        <v>#NUM!</v>
      </c>
      <c r="P60" s="66">
        <v>71500</v>
      </c>
      <c r="Q60" s="106">
        <f t="shared" si="11"/>
        <v>277.04925925925977</v>
      </c>
      <c r="R60" s="82">
        <f t="shared" si="12"/>
        <v>3.8748148148148222E-3</v>
      </c>
      <c r="S60" s="83">
        <f t="shared" si="2"/>
        <v>30.450067340067292</v>
      </c>
      <c r="T60" s="83">
        <f t="shared" si="22"/>
        <v>25.186296296296344</v>
      </c>
      <c r="U60" s="99">
        <f t="shared" si="13"/>
        <v>3.5225589225589292E-4</v>
      </c>
      <c r="V60" s="75" t="e">
        <f>IF(Selbstdeklaration!$C$119=W60,Z60,0)</f>
        <v>#NUM!</v>
      </c>
      <c r="W60" s="66">
        <v>71500</v>
      </c>
      <c r="X60" s="106">
        <f t="shared" si="14"/>
        <v>548.48444444444488</v>
      </c>
      <c r="Y60" s="82">
        <f t="shared" si="15"/>
        <v>7.6711111111111173E-3</v>
      </c>
      <c r="Z60" s="83">
        <f t="shared" si="3"/>
        <v>58.137777777777735</v>
      </c>
      <c r="AA60" s="83">
        <f t="shared" si="23"/>
        <v>49.862222222222265</v>
      </c>
      <c r="AB60" s="99">
        <f t="shared" si="16"/>
        <v>6.9737373737373796E-4</v>
      </c>
      <c r="AC60" s="75" t="e">
        <f>IF(Selbstdeklaration!$C$119=AD60,AE60,0)</f>
        <v>#NUM!</v>
      </c>
      <c r="AD60" s="66">
        <v>71500</v>
      </c>
      <c r="AE60" s="106">
        <f t="shared" si="17"/>
        <v>59.509773662551503</v>
      </c>
      <c r="AF60" s="82">
        <f t="shared" si="18"/>
        <v>8.323045267489721E-4</v>
      </c>
      <c r="AG60" s="83">
        <f t="shared" si="4"/>
        <v>70.49022633744849</v>
      </c>
      <c r="AH60" s="83">
        <f t="shared" si="24"/>
        <v>5.4099794238683181</v>
      </c>
      <c r="AI60" s="99">
        <f t="shared" si="19"/>
        <v>7.5664047886270184E-5</v>
      </c>
    </row>
    <row r="61" spans="1:35" x14ac:dyDescent="0.3">
      <c r="A61" s="75" t="e">
        <f>IF(Selbstdeklaration!$C$119=B61,E61,0)</f>
        <v>#NUM!</v>
      </c>
      <c r="B61" s="66">
        <v>72000</v>
      </c>
      <c r="C61" s="106">
        <f t="shared" si="5"/>
        <v>512.6399999999993</v>
      </c>
      <c r="D61" s="82">
        <f t="shared" si="6"/>
        <v>7.1199999999999909E-3</v>
      </c>
      <c r="E61" s="83">
        <f t="shared" si="0"/>
        <v>38.487272727272789</v>
      </c>
      <c r="F61" s="83">
        <f t="shared" si="20"/>
        <v>46.603636363636298</v>
      </c>
      <c r="G61" s="99">
        <f t="shared" si="7"/>
        <v>6.4727272727272637E-4</v>
      </c>
      <c r="H61" s="75" t="e">
        <f>IF(Selbstdeklaration!$C$119=I61,L61,0)</f>
        <v>#NUM!</v>
      </c>
      <c r="I61" s="66">
        <v>72000</v>
      </c>
      <c r="J61" s="106">
        <f t="shared" si="8"/>
        <v>826.5599999999971</v>
      </c>
      <c r="K61" s="82">
        <f t="shared" si="9"/>
        <v>1.1479999999999959E-2</v>
      </c>
      <c r="L61" s="83">
        <f t="shared" si="1"/>
        <v>85.221818181818449</v>
      </c>
      <c r="M61" s="83">
        <f t="shared" si="21"/>
        <v>75.141818181817925</v>
      </c>
      <c r="N61" s="99">
        <f t="shared" si="10"/>
        <v>1.0436363636363601E-3</v>
      </c>
      <c r="O61" s="75" t="e">
        <f>IF(Selbstdeklaration!$C$119=P61,S61,0)</f>
        <v>#NUM!</v>
      </c>
      <c r="P61" s="66">
        <v>72000</v>
      </c>
      <c r="Q61" s="106">
        <f t="shared" si="11"/>
        <v>279.36000000000053</v>
      </c>
      <c r="R61" s="82">
        <f t="shared" si="12"/>
        <v>3.8800000000000076E-3</v>
      </c>
      <c r="S61" s="83">
        <f t="shared" si="2"/>
        <v>30.239999999999952</v>
      </c>
      <c r="T61" s="83">
        <f t="shared" si="22"/>
        <v>25.396363636363684</v>
      </c>
      <c r="U61" s="99">
        <f t="shared" si="13"/>
        <v>3.5272727272727338E-4</v>
      </c>
      <c r="V61" s="75" t="e">
        <f>IF(Selbstdeklaration!$C$119=W61,Z61,0)</f>
        <v>#NUM!</v>
      </c>
      <c r="W61" s="66">
        <v>72000</v>
      </c>
      <c r="X61" s="106">
        <f t="shared" si="14"/>
        <v>552.96000000000049</v>
      </c>
      <c r="Y61" s="82">
        <f t="shared" si="15"/>
        <v>7.6800000000000063E-3</v>
      </c>
      <c r="Z61" s="83">
        <f t="shared" si="3"/>
        <v>57.730909090909044</v>
      </c>
      <c r="AA61" s="83">
        <f t="shared" si="23"/>
        <v>50.269090909090956</v>
      </c>
      <c r="AB61" s="99">
        <f t="shared" si="16"/>
        <v>6.9818181818181882E-4</v>
      </c>
      <c r="AC61" s="75" t="e">
        <f>IF(Selbstdeklaration!$C$119=AD61,AE61,0)</f>
        <v>#NUM!</v>
      </c>
      <c r="AD61" s="66">
        <v>72000</v>
      </c>
      <c r="AE61" s="106">
        <f t="shared" si="17"/>
        <v>60.000000000000064</v>
      </c>
      <c r="AF61" s="82">
        <f t="shared" si="18"/>
        <v>8.3333333333333425E-4</v>
      </c>
      <c r="AG61" s="83">
        <f t="shared" si="4"/>
        <v>69.999999999999943</v>
      </c>
      <c r="AH61" s="83">
        <f t="shared" si="24"/>
        <v>5.4545454545454604</v>
      </c>
      <c r="AI61" s="99">
        <f t="shared" si="19"/>
        <v>7.5757575757575839E-5</v>
      </c>
    </row>
    <row r="62" spans="1:35" x14ac:dyDescent="0.3">
      <c r="A62" s="75" t="e">
        <f>IF(Selbstdeklaration!$C$119=B62,E62,0)</f>
        <v>#NUM!</v>
      </c>
      <c r="B62" s="79">
        <v>72500</v>
      </c>
      <c r="C62" s="106">
        <f t="shared" si="5"/>
        <v>516.09259259259193</v>
      </c>
      <c r="D62" s="82">
        <f t="shared" si="6"/>
        <v>7.1185185185185093E-3</v>
      </c>
      <c r="E62" s="83">
        <f t="shared" si="0"/>
        <v>38.173400673400735</v>
      </c>
      <c r="F62" s="83">
        <f t="shared" si="20"/>
        <v>46.917508417508358</v>
      </c>
      <c r="G62" s="99">
        <f t="shared" si="7"/>
        <v>6.471380471380463E-4</v>
      </c>
      <c r="H62" s="75" t="e">
        <f>IF(Selbstdeklaration!$C$119=I62,L62,0)</f>
        <v>#NUM!</v>
      </c>
      <c r="I62" s="79">
        <v>72500</v>
      </c>
      <c r="J62" s="106">
        <f t="shared" si="8"/>
        <v>833.21296296295998</v>
      </c>
      <c r="K62" s="82">
        <f t="shared" si="9"/>
        <v>1.1492592592592551E-2</v>
      </c>
      <c r="L62" s="83">
        <f t="shared" si="1"/>
        <v>84.617003367003633</v>
      </c>
      <c r="M62" s="83">
        <f t="shared" si="21"/>
        <v>75.746632996632727</v>
      </c>
      <c r="N62" s="99">
        <f t="shared" si="10"/>
        <v>1.0447811447811411E-3</v>
      </c>
      <c r="O62" s="75" t="e">
        <f>IF(Selbstdeklaration!$C$119=P62,S62,0)</f>
        <v>#NUM!</v>
      </c>
      <c r="P62" s="79">
        <v>72500</v>
      </c>
      <c r="Q62" s="106">
        <f t="shared" si="11"/>
        <v>281.67592592592649</v>
      </c>
      <c r="R62" s="82">
        <f t="shared" si="12"/>
        <v>3.8851851851851929E-3</v>
      </c>
      <c r="S62" s="83">
        <f t="shared" si="2"/>
        <v>30.029461279461227</v>
      </c>
      <c r="T62" s="83">
        <f t="shared" si="22"/>
        <v>25.60690235690241</v>
      </c>
      <c r="U62" s="99">
        <f t="shared" si="13"/>
        <v>3.531986531986539E-4</v>
      </c>
      <c r="V62" s="75" t="e">
        <f>IF(Selbstdeklaration!$C$119=W62,Z62,0)</f>
        <v>#NUM!</v>
      </c>
      <c r="W62" s="79">
        <v>72500</v>
      </c>
      <c r="X62" s="106">
        <f t="shared" si="14"/>
        <v>557.44444444444491</v>
      </c>
      <c r="Y62" s="82">
        <f t="shared" si="15"/>
        <v>7.6888888888888953E-3</v>
      </c>
      <c r="Z62" s="83">
        <f t="shared" si="3"/>
        <v>57.323232323232283</v>
      </c>
      <c r="AA62" s="83">
        <f t="shared" si="23"/>
        <v>50.676767676767717</v>
      </c>
      <c r="AB62" s="99">
        <f t="shared" si="16"/>
        <v>6.9898989898989957E-4</v>
      </c>
      <c r="AC62" s="75" t="e">
        <f>IF(Selbstdeklaration!$C$119=AD62,AE62,0)</f>
        <v>#NUM!</v>
      </c>
      <c r="AD62" s="79">
        <v>72500</v>
      </c>
      <c r="AE62" s="106">
        <f t="shared" si="17"/>
        <v>60.491255144032991</v>
      </c>
      <c r="AF62" s="82">
        <f t="shared" si="18"/>
        <v>8.3436213991769641E-4</v>
      </c>
      <c r="AG62" s="83">
        <f t="shared" si="4"/>
        <v>69.508744855967009</v>
      </c>
      <c r="AH62" s="83">
        <f t="shared" si="24"/>
        <v>5.4992050130939081</v>
      </c>
      <c r="AI62" s="99">
        <f t="shared" si="19"/>
        <v>7.5851103628881493E-5</v>
      </c>
    </row>
    <row r="63" spans="1:35" x14ac:dyDescent="0.3">
      <c r="A63" s="75" t="e">
        <f>IF(Selbstdeklaration!$C$119=B63,E63,0)</f>
        <v>#NUM!</v>
      </c>
      <c r="B63" s="66">
        <v>73000</v>
      </c>
      <c r="C63" s="106">
        <f t="shared" si="5"/>
        <v>519.54370370370304</v>
      </c>
      <c r="D63" s="82">
        <f t="shared" si="6"/>
        <v>7.1170370370370276E-3</v>
      </c>
      <c r="E63" s="83">
        <f t="shared" si="0"/>
        <v>37.85966329966336</v>
      </c>
      <c r="F63" s="83">
        <f t="shared" si="20"/>
        <v>47.231245791245733</v>
      </c>
      <c r="G63" s="99">
        <f t="shared" si="7"/>
        <v>6.4700336700336623E-4</v>
      </c>
      <c r="H63" s="75" t="e">
        <f>IF(Selbstdeklaration!$C$119=I63,L63,0)</f>
        <v>#NUM!</v>
      </c>
      <c r="I63" s="66">
        <v>73000</v>
      </c>
      <c r="J63" s="106">
        <f t="shared" si="8"/>
        <v>839.87851851851542</v>
      </c>
      <c r="K63" s="82">
        <f t="shared" si="9"/>
        <v>1.1505185185185143E-2</v>
      </c>
      <c r="L63" s="83">
        <f t="shared" si="1"/>
        <v>84.011043771044058</v>
      </c>
      <c r="M63" s="83">
        <f t="shared" si="21"/>
        <v>76.352592592592316</v>
      </c>
      <c r="N63" s="99">
        <f t="shared" si="10"/>
        <v>1.0459259259259222E-3</v>
      </c>
      <c r="O63" s="75" t="e">
        <f>IF(Selbstdeklaration!$C$119=P63,S63,0)</f>
        <v>#NUM!</v>
      </c>
      <c r="P63" s="66">
        <v>73000</v>
      </c>
      <c r="Q63" s="106">
        <f t="shared" si="11"/>
        <v>283.99703703703761</v>
      </c>
      <c r="R63" s="82">
        <f t="shared" si="12"/>
        <v>3.8903703703703782E-3</v>
      </c>
      <c r="S63" s="83">
        <f t="shared" si="2"/>
        <v>29.818451178451127</v>
      </c>
      <c r="T63" s="83">
        <f t="shared" si="22"/>
        <v>25.817912457912509</v>
      </c>
      <c r="U63" s="99">
        <f t="shared" si="13"/>
        <v>3.5367003367003436E-4</v>
      </c>
      <c r="V63" s="75" t="e">
        <f>IF(Selbstdeklaration!$C$119=W63,Z63,0)</f>
        <v>#NUM!</v>
      </c>
      <c r="W63" s="66">
        <v>73000</v>
      </c>
      <c r="X63" s="106">
        <f t="shared" si="14"/>
        <v>561.93777777777825</v>
      </c>
      <c r="Y63" s="82">
        <f t="shared" si="15"/>
        <v>7.6977777777777843E-3</v>
      </c>
      <c r="Z63" s="83">
        <f t="shared" si="3"/>
        <v>56.914747474747429</v>
      </c>
      <c r="AA63" s="83">
        <f t="shared" si="23"/>
        <v>51.085252525252571</v>
      </c>
      <c r="AB63" s="99">
        <f t="shared" si="16"/>
        <v>6.9979797979798043E-4</v>
      </c>
      <c r="AC63" s="75" t="e">
        <f>IF(Selbstdeklaration!$C$119=AD63,AE63,0)</f>
        <v>#NUM!</v>
      </c>
      <c r="AD63" s="66">
        <v>73000</v>
      </c>
      <c r="AE63" s="106">
        <f t="shared" si="17"/>
        <v>60.983539094650276</v>
      </c>
      <c r="AF63" s="82">
        <f t="shared" si="18"/>
        <v>8.3539094650205857E-4</v>
      </c>
      <c r="AG63" s="83">
        <f t="shared" si="4"/>
        <v>69.016460905349732</v>
      </c>
      <c r="AH63" s="83">
        <f t="shared" si="24"/>
        <v>5.5439580995136613</v>
      </c>
      <c r="AI63" s="99">
        <f t="shared" si="19"/>
        <v>7.5944631500187134E-5</v>
      </c>
    </row>
    <row r="64" spans="1:35" x14ac:dyDescent="0.3">
      <c r="A64" s="75" t="e">
        <f>IF(Selbstdeklaration!$C$119=B64,E64,0)</f>
        <v>#NUM!</v>
      </c>
      <c r="B64" s="66">
        <v>73500</v>
      </c>
      <c r="C64" s="106">
        <f t="shared" si="5"/>
        <v>522.99333333333266</v>
      </c>
      <c r="D64" s="82">
        <f t="shared" si="6"/>
        <v>7.115555555555546E-3</v>
      </c>
      <c r="E64" s="83">
        <f t="shared" si="0"/>
        <v>37.546060606060671</v>
      </c>
      <c r="F64" s="83">
        <f t="shared" si="20"/>
        <v>47.544848484848423</v>
      </c>
      <c r="G64" s="99">
        <f t="shared" si="7"/>
        <v>6.4686868686868605E-4</v>
      </c>
      <c r="H64" s="75" t="e">
        <f>IF(Selbstdeklaration!$C$119=I64,L64,0)</f>
        <v>#NUM!</v>
      </c>
      <c r="I64" s="66">
        <v>73500</v>
      </c>
      <c r="J64" s="106">
        <f t="shared" si="8"/>
        <v>846.55666666666343</v>
      </c>
      <c r="K64" s="82">
        <f t="shared" si="9"/>
        <v>1.1517777777777734E-2</v>
      </c>
      <c r="L64" s="83">
        <f t="shared" si="1"/>
        <v>83.403939393939694</v>
      </c>
      <c r="M64" s="83">
        <f t="shared" si="21"/>
        <v>76.95969696969668</v>
      </c>
      <c r="N64" s="99">
        <f t="shared" si="10"/>
        <v>1.0470707070707032E-3</v>
      </c>
      <c r="O64" s="75" t="e">
        <f>IF(Selbstdeklaration!$C$119=P64,S64,0)</f>
        <v>#NUM!</v>
      </c>
      <c r="P64" s="66">
        <v>73500</v>
      </c>
      <c r="Q64" s="106">
        <f t="shared" si="11"/>
        <v>286.32333333333395</v>
      </c>
      <c r="R64" s="82">
        <f t="shared" si="12"/>
        <v>3.8955555555555636E-3</v>
      </c>
      <c r="S64" s="83">
        <f t="shared" si="2"/>
        <v>29.606969696969642</v>
      </c>
      <c r="T64" s="83">
        <f t="shared" si="22"/>
        <v>26.029393939393994</v>
      </c>
      <c r="U64" s="99">
        <f t="shared" si="13"/>
        <v>3.5414141414141488E-4</v>
      </c>
      <c r="V64" s="75" t="e">
        <f>IF(Selbstdeklaration!$C$119=W64,Z64,0)</f>
        <v>#NUM!</v>
      </c>
      <c r="W64" s="66">
        <v>73500</v>
      </c>
      <c r="X64" s="106">
        <f t="shared" si="14"/>
        <v>566.44000000000051</v>
      </c>
      <c r="Y64" s="82">
        <f t="shared" si="15"/>
        <v>7.7066666666666733E-3</v>
      </c>
      <c r="Z64" s="83">
        <f t="shared" si="3"/>
        <v>56.505454545454498</v>
      </c>
      <c r="AA64" s="83">
        <f t="shared" si="23"/>
        <v>51.494545454545502</v>
      </c>
      <c r="AB64" s="99">
        <f t="shared" si="16"/>
        <v>7.0060606060606129E-4</v>
      </c>
      <c r="AC64" s="75" t="e">
        <f>IF(Selbstdeklaration!$C$119=AD64,AE64,0)</f>
        <v>#NUM!</v>
      </c>
      <c r="AD64" s="66">
        <v>73500</v>
      </c>
      <c r="AE64" s="106">
        <f t="shared" si="17"/>
        <v>61.476851851851926</v>
      </c>
      <c r="AF64" s="82">
        <f t="shared" si="18"/>
        <v>8.3641975308642073E-4</v>
      </c>
      <c r="AG64" s="83">
        <f t="shared" si="4"/>
        <v>68.523148148148067</v>
      </c>
      <c r="AH64" s="83">
        <f t="shared" si="24"/>
        <v>5.5888047138047208</v>
      </c>
      <c r="AI64" s="99">
        <f t="shared" si="19"/>
        <v>7.6038159371492802E-5</v>
      </c>
    </row>
    <row r="65" spans="1:35" x14ac:dyDescent="0.3">
      <c r="A65" s="75" t="e">
        <f>IF(Selbstdeklaration!$C$119=B65,E65,0)</f>
        <v>#NUM!</v>
      </c>
      <c r="B65" s="66">
        <v>74000</v>
      </c>
      <c r="C65" s="106">
        <f t="shared" si="5"/>
        <v>526.44148148148076</v>
      </c>
      <c r="D65" s="82">
        <f t="shared" si="6"/>
        <v>7.1140740740740643E-3</v>
      </c>
      <c r="E65" s="83">
        <f t="shared" si="0"/>
        <v>37.23259259259266</v>
      </c>
      <c r="F65" s="83">
        <f t="shared" si="20"/>
        <v>47.858316498316434</v>
      </c>
      <c r="G65" s="99">
        <f t="shared" si="7"/>
        <v>6.4673400673400587E-4</v>
      </c>
      <c r="H65" s="75" t="e">
        <f>IF(Selbstdeklaration!$C$119=I65,L65,0)</f>
        <v>#NUM!</v>
      </c>
      <c r="I65" s="66">
        <v>74000</v>
      </c>
      <c r="J65" s="106">
        <f t="shared" si="8"/>
        <v>853.24740740740413</v>
      </c>
      <c r="K65" s="82">
        <f t="shared" si="9"/>
        <v>1.1530370370370326E-2</v>
      </c>
      <c r="L65" s="83">
        <f t="shared" si="1"/>
        <v>82.795690235690529</v>
      </c>
      <c r="M65" s="83">
        <f t="shared" si="21"/>
        <v>77.567946127945831</v>
      </c>
      <c r="N65" s="99">
        <f t="shared" si="10"/>
        <v>1.0482154882154842E-3</v>
      </c>
      <c r="O65" s="75" t="e">
        <f>IF(Selbstdeklaration!$C$119=P65,S65,0)</f>
        <v>#NUM!</v>
      </c>
      <c r="P65" s="66">
        <v>74000</v>
      </c>
      <c r="Q65" s="106">
        <f t="shared" si="11"/>
        <v>288.65481481481544</v>
      </c>
      <c r="R65" s="82">
        <f t="shared" si="12"/>
        <v>3.9007407407407489E-3</v>
      </c>
      <c r="S65" s="83">
        <f t="shared" si="2"/>
        <v>29.395016835016779</v>
      </c>
      <c r="T65" s="83">
        <f t="shared" si="22"/>
        <v>26.241346801346857</v>
      </c>
      <c r="U65" s="99">
        <f t="shared" si="13"/>
        <v>3.5461279461279535E-4</v>
      </c>
      <c r="V65" s="75" t="e">
        <f>IF(Selbstdeklaration!$C$119=W65,Z65,0)</f>
        <v>#NUM!</v>
      </c>
      <c r="W65" s="66">
        <v>74000</v>
      </c>
      <c r="X65" s="106">
        <f t="shared" si="14"/>
        <v>570.95111111111157</v>
      </c>
      <c r="Y65" s="82">
        <f t="shared" si="15"/>
        <v>7.7155555555555623E-3</v>
      </c>
      <c r="Z65" s="83">
        <f t="shared" si="3"/>
        <v>56.095353535353496</v>
      </c>
      <c r="AA65" s="83">
        <f t="shared" si="23"/>
        <v>51.904646464646504</v>
      </c>
      <c r="AB65" s="99">
        <f t="shared" si="16"/>
        <v>7.0141414141414193E-4</v>
      </c>
      <c r="AC65" s="75" t="e">
        <f>IF(Selbstdeklaration!$C$119=AD65,AE65,0)</f>
        <v>#NUM!</v>
      </c>
      <c r="AD65" s="66">
        <v>74000</v>
      </c>
      <c r="AE65" s="106">
        <f t="shared" si="17"/>
        <v>61.971193415637934</v>
      </c>
      <c r="AF65" s="82">
        <f t="shared" si="18"/>
        <v>8.3744855967078289E-4</v>
      </c>
      <c r="AG65" s="83">
        <f t="shared" si="4"/>
        <v>68.028806584362059</v>
      </c>
      <c r="AH65" s="83">
        <f t="shared" si="24"/>
        <v>5.6337448559670849</v>
      </c>
      <c r="AI65" s="99">
        <f t="shared" si="19"/>
        <v>7.6131687242798443E-5</v>
      </c>
    </row>
    <row r="66" spans="1:35" x14ac:dyDescent="0.3">
      <c r="A66" s="75" t="e">
        <f>IF(Selbstdeklaration!$C$119=B66,E66,0)</f>
        <v>#NUM!</v>
      </c>
      <c r="B66" s="79">
        <v>74500</v>
      </c>
      <c r="C66" s="106">
        <f t="shared" si="5"/>
        <v>529.88814814814737</v>
      </c>
      <c r="D66" s="82">
        <f t="shared" si="6"/>
        <v>7.1125925925925827E-3</v>
      </c>
      <c r="E66" s="83">
        <f t="shared" si="0"/>
        <v>36.919259259259327</v>
      </c>
      <c r="F66" s="83">
        <f t="shared" si="20"/>
        <v>48.171649831649759</v>
      </c>
      <c r="G66" s="99">
        <f t="shared" si="7"/>
        <v>6.4659932659932558E-4</v>
      </c>
      <c r="H66" s="75" t="e">
        <f>IF(Selbstdeklaration!$C$119=I66,L66,0)</f>
        <v>#NUM!</v>
      </c>
      <c r="I66" s="79">
        <v>74500</v>
      </c>
      <c r="J66" s="106">
        <f t="shared" si="8"/>
        <v>859.95074074073739</v>
      </c>
      <c r="K66" s="82">
        <f t="shared" si="9"/>
        <v>1.1542962962962918E-2</v>
      </c>
      <c r="L66" s="83">
        <f t="shared" si="1"/>
        <v>82.186296296296604</v>
      </c>
      <c r="M66" s="83">
        <f t="shared" si="21"/>
        <v>78.177340067339756</v>
      </c>
      <c r="N66" s="99">
        <f t="shared" si="10"/>
        <v>1.0493602693602653E-3</v>
      </c>
      <c r="O66" s="75" t="e">
        <f>IF(Selbstdeklaration!$C$119=P66,S66,0)</f>
        <v>#NUM!</v>
      </c>
      <c r="P66" s="79">
        <v>74500</v>
      </c>
      <c r="Q66" s="106">
        <f t="shared" si="11"/>
        <v>290.99148148148208</v>
      </c>
      <c r="R66" s="82">
        <f t="shared" si="12"/>
        <v>3.9059259259259342E-3</v>
      </c>
      <c r="S66" s="83">
        <f t="shared" si="2"/>
        <v>29.182592592592538</v>
      </c>
      <c r="T66" s="83">
        <f t="shared" si="22"/>
        <v>26.453771043771098</v>
      </c>
      <c r="U66" s="99">
        <f t="shared" si="13"/>
        <v>3.5508417508417581E-4</v>
      </c>
      <c r="V66" s="75" t="e">
        <f>IF(Selbstdeklaration!$C$119=W66,Z66,0)</f>
        <v>#NUM!</v>
      </c>
      <c r="W66" s="79">
        <v>74500</v>
      </c>
      <c r="X66" s="106">
        <f t="shared" si="14"/>
        <v>575.47111111111167</v>
      </c>
      <c r="Y66" s="82">
        <f t="shared" si="15"/>
        <v>7.7244444444444513E-3</v>
      </c>
      <c r="Z66" s="83">
        <f t="shared" si="3"/>
        <v>55.684444444444395</v>
      </c>
      <c r="AA66" s="83">
        <f t="shared" si="23"/>
        <v>52.315555555555605</v>
      </c>
      <c r="AB66" s="99">
        <f t="shared" si="16"/>
        <v>7.022222222222229E-4</v>
      </c>
      <c r="AC66" s="75" t="e">
        <f>IF(Selbstdeklaration!$C$119=AD66,AE66,0)</f>
        <v>#NUM!</v>
      </c>
      <c r="AD66" s="79">
        <v>74500</v>
      </c>
      <c r="AE66" s="106">
        <f t="shared" si="17"/>
        <v>62.466563786008308</v>
      </c>
      <c r="AF66" s="82">
        <f t="shared" si="18"/>
        <v>8.3847736625514504E-4</v>
      </c>
      <c r="AG66" s="83">
        <f t="shared" si="4"/>
        <v>67.533436213991692</v>
      </c>
      <c r="AH66" s="83">
        <f t="shared" si="24"/>
        <v>5.6787785260007553</v>
      </c>
      <c r="AI66" s="99">
        <f t="shared" si="19"/>
        <v>7.6225215114104097E-5</v>
      </c>
    </row>
    <row r="67" spans="1:35" x14ac:dyDescent="0.3">
      <c r="A67" s="75" t="e">
        <f>IF(Selbstdeklaration!$C$119=B67,E67,0)</f>
        <v>#NUM!</v>
      </c>
      <c r="B67" s="66">
        <v>75000</v>
      </c>
      <c r="C67" s="106">
        <f t="shared" si="5"/>
        <v>533.33333333333258</v>
      </c>
      <c r="D67" s="82">
        <f t="shared" si="6"/>
        <v>7.111111111111101E-3</v>
      </c>
      <c r="E67" s="83">
        <f t="shared" si="0"/>
        <v>36.606060606060673</v>
      </c>
      <c r="F67" s="83">
        <f t="shared" si="20"/>
        <v>48.484848484848413</v>
      </c>
      <c r="G67" s="99">
        <f t="shared" si="7"/>
        <v>6.4646464646464551E-4</v>
      </c>
      <c r="H67" s="75" t="e">
        <f>IF(Selbstdeklaration!$C$119=I67,L67,0)</f>
        <v>#NUM!</v>
      </c>
      <c r="I67" s="66">
        <v>75000</v>
      </c>
      <c r="J67" s="106">
        <f t="shared" si="8"/>
        <v>866.66666666666322</v>
      </c>
      <c r="K67" s="82">
        <f t="shared" si="9"/>
        <v>1.155555555555551E-2</v>
      </c>
      <c r="L67" s="83">
        <f t="shared" si="1"/>
        <v>81.575757575757891</v>
      </c>
      <c r="M67" s="83">
        <f t="shared" si="21"/>
        <v>78.787878787878469</v>
      </c>
      <c r="N67" s="99">
        <f t="shared" si="10"/>
        <v>1.0505050505050463E-3</v>
      </c>
      <c r="O67" s="75" t="e">
        <f>IF(Selbstdeklaration!$C$119=P67,S67,0)</f>
        <v>#NUM!</v>
      </c>
      <c r="P67" s="66">
        <v>75000</v>
      </c>
      <c r="Q67" s="106">
        <f t="shared" si="11"/>
        <v>293.33333333333394</v>
      </c>
      <c r="R67" s="82">
        <f t="shared" si="12"/>
        <v>3.9111111111111195E-3</v>
      </c>
      <c r="S67" s="83">
        <f t="shared" si="2"/>
        <v>28.969696969696916</v>
      </c>
      <c r="T67" s="83">
        <f t="shared" si="22"/>
        <v>26.666666666666721</v>
      </c>
      <c r="U67" s="99">
        <f t="shared" si="13"/>
        <v>3.5555555555555628E-4</v>
      </c>
      <c r="V67" s="75" t="e">
        <f>IF(Selbstdeklaration!$C$119=W67,Z67,0)</f>
        <v>#NUM!</v>
      </c>
      <c r="W67" s="66">
        <v>75000</v>
      </c>
      <c r="X67" s="106">
        <f t="shared" si="14"/>
        <v>580.00000000000057</v>
      </c>
      <c r="Y67" s="82">
        <f t="shared" si="15"/>
        <v>7.7333333333333403E-3</v>
      </c>
      <c r="Z67" s="83">
        <f t="shared" si="3"/>
        <v>55.272727272727224</v>
      </c>
      <c r="AA67" s="83">
        <f t="shared" si="23"/>
        <v>52.727272727272776</v>
      </c>
      <c r="AB67" s="99">
        <f t="shared" si="16"/>
        <v>7.0303030303030365E-4</v>
      </c>
      <c r="AC67" s="75" t="e">
        <f>IF(Selbstdeklaration!$C$119=AD67,AE67,0)</f>
        <v>#NUM!</v>
      </c>
      <c r="AD67" s="66">
        <v>75000</v>
      </c>
      <c r="AE67" s="106">
        <f t="shared" si="17"/>
        <v>62.96296296296304</v>
      </c>
      <c r="AF67" s="82">
        <f t="shared" si="18"/>
        <v>8.395061728395072E-4</v>
      </c>
      <c r="AG67" s="83">
        <f t="shared" si="4"/>
        <v>67.037037037036953</v>
      </c>
      <c r="AH67" s="83">
        <f t="shared" si="24"/>
        <v>5.7239057239057312</v>
      </c>
      <c r="AI67" s="99">
        <f t="shared" si="19"/>
        <v>7.6318742985409752E-5</v>
      </c>
    </row>
    <row r="68" spans="1:35" x14ac:dyDescent="0.3">
      <c r="A68" s="75" t="e">
        <f>IF(Selbstdeklaration!$C$119=B68,E68,0)</f>
        <v>#NUM!</v>
      </c>
      <c r="B68" s="66">
        <v>75500</v>
      </c>
      <c r="C68" s="106">
        <f t="shared" si="5"/>
        <v>536.77703703703628</v>
      </c>
      <c r="D68" s="82">
        <f t="shared" si="6"/>
        <v>7.1096296296296194E-3</v>
      </c>
      <c r="E68" s="83">
        <f t="shared" si="0"/>
        <v>36.292996632996704</v>
      </c>
      <c r="F68" s="83">
        <f t="shared" si="20"/>
        <v>48.797912457912389</v>
      </c>
      <c r="G68" s="99">
        <f t="shared" si="7"/>
        <v>6.4632996632996544E-4</v>
      </c>
      <c r="H68" s="75" t="e">
        <f>IF(Selbstdeklaration!$C$119=I68,L68,0)</f>
        <v>#NUM!</v>
      </c>
      <c r="I68" s="66">
        <v>75500</v>
      </c>
      <c r="J68" s="106">
        <f t="shared" si="8"/>
        <v>873.39518518518173</v>
      </c>
      <c r="K68" s="82">
        <f t="shared" si="9"/>
        <v>1.1568148148148102E-2</v>
      </c>
      <c r="L68" s="83">
        <f t="shared" si="1"/>
        <v>80.964074074074389</v>
      </c>
      <c r="M68" s="83">
        <f t="shared" si="21"/>
        <v>79.39956228956197</v>
      </c>
      <c r="N68" s="99">
        <f t="shared" si="10"/>
        <v>1.0516498316498273E-3</v>
      </c>
      <c r="O68" s="75" t="e">
        <f>IF(Selbstdeklaration!$C$119=P68,S68,0)</f>
        <v>#NUM!</v>
      </c>
      <c r="P68" s="66">
        <v>75500</v>
      </c>
      <c r="Q68" s="106">
        <f t="shared" si="11"/>
        <v>295.68037037037101</v>
      </c>
      <c r="R68" s="82">
        <f t="shared" si="12"/>
        <v>3.9162962962963049E-3</v>
      </c>
      <c r="S68" s="83">
        <f t="shared" si="2"/>
        <v>28.756329966329908</v>
      </c>
      <c r="T68" s="83">
        <f t="shared" si="22"/>
        <v>26.880033670033729</v>
      </c>
      <c r="U68" s="99">
        <f t="shared" si="13"/>
        <v>3.560269360269368E-4</v>
      </c>
      <c r="V68" s="75" t="e">
        <f>IF(Selbstdeklaration!$C$119=W68,Z68,0)</f>
        <v>#NUM!</v>
      </c>
      <c r="W68" s="66">
        <v>75500</v>
      </c>
      <c r="X68" s="106">
        <f t="shared" si="14"/>
        <v>584.53777777777827</v>
      </c>
      <c r="Y68" s="82">
        <f t="shared" si="15"/>
        <v>7.7422222222222293E-3</v>
      </c>
      <c r="Z68" s="83">
        <f t="shared" si="3"/>
        <v>54.860202020201974</v>
      </c>
      <c r="AA68" s="83">
        <f t="shared" si="23"/>
        <v>53.139797979798026</v>
      </c>
      <c r="AB68" s="99">
        <f t="shared" si="16"/>
        <v>7.038383838383844E-4</v>
      </c>
      <c r="AC68" s="75" t="e">
        <f>IF(Selbstdeklaration!$C$119=AD68,AE68,0)</f>
        <v>#NUM!</v>
      </c>
      <c r="AD68" s="66">
        <v>75500</v>
      </c>
      <c r="AE68" s="106">
        <f t="shared" si="17"/>
        <v>63.460390946502137</v>
      </c>
      <c r="AF68" s="82">
        <f t="shared" si="18"/>
        <v>8.4053497942386936E-4</v>
      </c>
      <c r="AG68" s="83">
        <f t="shared" si="4"/>
        <v>66.539609053497855</v>
      </c>
      <c r="AH68" s="83">
        <f t="shared" si="24"/>
        <v>5.7691264496820125</v>
      </c>
      <c r="AI68" s="99">
        <f t="shared" si="19"/>
        <v>7.6412270856715393E-5</v>
      </c>
    </row>
    <row r="69" spans="1:35" x14ac:dyDescent="0.3">
      <c r="A69" s="75" t="e">
        <f>IF(Selbstdeklaration!$C$119=B69,E69,0)</f>
        <v>#NUM!</v>
      </c>
      <c r="B69" s="66">
        <v>76000</v>
      </c>
      <c r="C69" s="106">
        <f t="shared" si="5"/>
        <v>540.21925925925848</v>
      </c>
      <c r="D69" s="82">
        <f t="shared" si="6"/>
        <v>7.1081481481481378E-3</v>
      </c>
      <c r="E69" s="83">
        <f t="shared" si="0"/>
        <v>35.980067340067414</v>
      </c>
      <c r="F69" s="83">
        <f t="shared" si="20"/>
        <v>49.110841750841679</v>
      </c>
      <c r="G69" s="99">
        <f t="shared" si="7"/>
        <v>6.4619528619528526E-4</v>
      </c>
      <c r="H69" s="75" t="e">
        <f>IF(Selbstdeklaration!$C$119=I69,L69,0)</f>
        <v>#NUM!</v>
      </c>
      <c r="I69" s="66">
        <v>76000</v>
      </c>
      <c r="J69" s="106">
        <f t="shared" si="8"/>
        <v>880.1362962962927</v>
      </c>
      <c r="K69" s="82">
        <f t="shared" si="9"/>
        <v>1.1580740740740694E-2</v>
      </c>
      <c r="L69" s="83">
        <f t="shared" si="1"/>
        <v>80.351245791246114</v>
      </c>
      <c r="M69" s="83">
        <f t="shared" si="21"/>
        <v>80.012390572390245</v>
      </c>
      <c r="N69" s="99">
        <f t="shared" si="10"/>
        <v>1.0527946127946086E-3</v>
      </c>
      <c r="O69" s="75" t="e">
        <f>IF(Selbstdeklaration!$C$119=P69,S69,0)</f>
        <v>#NUM!</v>
      </c>
      <c r="P69" s="66">
        <v>76000</v>
      </c>
      <c r="Q69" s="106">
        <f t="shared" si="11"/>
        <v>298.03259259259323</v>
      </c>
      <c r="R69" s="82">
        <f t="shared" si="12"/>
        <v>3.9214814814814902E-3</v>
      </c>
      <c r="S69" s="83">
        <f t="shared" si="2"/>
        <v>28.542491582491525</v>
      </c>
      <c r="T69" s="83">
        <f t="shared" si="22"/>
        <v>27.093872053872111</v>
      </c>
      <c r="U69" s="99">
        <f t="shared" si="13"/>
        <v>3.5649831649831726E-4</v>
      </c>
      <c r="V69" s="75" t="e">
        <f>IF(Selbstdeklaration!$C$119=W69,Z69,0)</f>
        <v>#NUM!</v>
      </c>
      <c r="W69" s="66">
        <v>76000</v>
      </c>
      <c r="X69" s="106">
        <f t="shared" si="14"/>
        <v>589.08444444444501</v>
      </c>
      <c r="Y69" s="82">
        <f t="shared" si="15"/>
        <v>7.7511111111111183E-3</v>
      </c>
      <c r="Z69" s="83">
        <f t="shared" si="3"/>
        <v>54.446868686868633</v>
      </c>
      <c r="AA69" s="83">
        <f t="shared" si="23"/>
        <v>53.553131313131367</v>
      </c>
      <c r="AB69" s="99">
        <f t="shared" si="16"/>
        <v>7.0464646464646536E-4</v>
      </c>
      <c r="AC69" s="75" t="e">
        <f>IF(Selbstdeklaration!$C$119=AD69,AE69,0)</f>
        <v>#NUM!</v>
      </c>
      <c r="AD69" s="66">
        <v>76000</v>
      </c>
      <c r="AE69" s="106">
        <f t="shared" si="17"/>
        <v>63.958847736625593</v>
      </c>
      <c r="AF69" s="82">
        <f t="shared" si="18"/>
        <v>8.4156378600823152E-4</v>
      </c>
      <c r="AG69" s="83">
        <f t="shared" si="4"/>
        <v>66.041152263374414</v>
      </c>
      <c r="AH69" s="83">
        <f t="shared" si="24"/>
        <v>5.8144407033295993</v>
      </c>
      <c r="AI69" s="99">
        <f t="shared" si="19"/>
        <v>7.6505798728021047E-5</v>
      </c>
    </row>
    <row r="70" spans="1:35" x14ac:dyDescent="0.3">
      <c r="A70" s="75" t="e">
        <f>IF(Selbstdeklaration!$C$119=B70,E70,0)</f>
        <v>#NUM!</v>
      </c>
      <c r="B70" s="79">
        <v>76500</v>
      </c>
      <c r="C70" s="106">
        <f t="shared" si="5"/>
        <v>543.65999999999917</v>
      </c>
      <c r="D70" s="82">
        <f t="shared" si="6"/>
        <v>7.1066666666666561E-3</v>
      </c>
      <c r="E70" s="83">
        <f t="shared" si="0"/>
        <v>35.667272727272803</v>
      </c>
      <c r="F70" s="83">
        <f t="shared" si="20"/>
        <v>49.423636363636291</v>
      </c>
      <c r="G70" s="99">
        <f t="shared" si="7"/>
        <v>6.4606060606060508E-4</v>
      </c>
      <c r="H70" s="75" t="e">
        <f>IF(Selbstdeklaration!$C$119=I70,L70,0)</f>
        <v>#NUM!</v>
      </c>
      <c r="I70" s="79">
        <v>76500</v>
      </c>
      <c r="J70" s="106">
        <f t="shared" si="8"/>
        <v>886.88999999999635</v>
      </c>
      <c r="K70" s="82">
        <f t="shared" si="9"/>
        <v>1.1593333333333285E-2</v>
      </c>
      <c r="L70" s="83">
        <f t="shared" si="1"/>
        <v>79.737272727273066</v>
      </c>
      <c r="M70" s="83">
        <f t="shared" si="21"/>
        <v>80.626363636363308</v>
      </c>
      <c r="N70" s="99">
        <f t="shared" si="10"/>
        <v>1.0539393939393896E-3</v>
      </c>
      <c r="O70" s="75" t="e">
        <f>IF(Selbstdeklaration!$C$119=P70,S70,0)</f>
        <v>#NUM!</v>
      </c>
      <c r="P70" s="79">
        <v>76500</v>
      </c>
      <c r="Q70" s="106">
        <f t="shared" si="11"/>
        <v>300.39000000000067</v>
      </c>
      <c r="R70" s="82">
        <f t="shared" si="12"/>
        <v>3.9266666666666755E-3</v>
      </c>
      <c r="S70" s="83">
        <f t="shared" si="2"/>
        <v>28.328181818181758</v>
      </c>
      <c r="T70" s="83">
        <f t="shared" si="22"/>
        <v>27.308181818181879</v>
      </c>
      <c r="U70" s="99">
        <f t="shared" si="13"/>
        <v>3.5696969696969778E-4</v>
      </c>
      <c r="V70" s="75" t="e">
        <f>IF(Selbstdeklaration!$C$119=W70,Z70,0)</f>
        <v>#NUM!</v>
      </c>
      <c r="W70" s="79">
        <v>76500</v>
      </c>
      <c r="X70" s="106">
        <f t="shared" si="14"/>
        <v>593.64000000000055</v>
      </c>
      <c r="Y70" s="82">
        <f t="shared" si="15"/>
        <v>7.7600000000000073E-3</v>
      </c>
      <c r="Z70" s="83">
        <f t="shared" si="3"/>
        <v>54.032727272727222</v>
      </c>
      <c r="AA70" s="83">
        <f t="shared" si="23"/>
        <v>53.967272727272778</v>
      </c>
      <c r="AB70" s="99">
        <f t="shared" si="16"/>
        <v>7.0545454545454611E-4</v>
      </c>
      <c r="AC70" s="75" t="e">
        <f>IF(Selbstdeklaration!$C$119=AD70,AE70,0)</f>
        <v>#NUM!</v>
      </c>
      <c r="AD70" s="79">
        <v>76500</v>
      </c>
      <c r="AE70" s="106">
        <f t="shared" si="17"/>
        <v>64.458333333333414</v>
      </c>
      <c r="AF70" s="82">
        <f t="shared" si="18"/>
        <v>8.4259259259259367E-4</v>
      </c>
      <c r="AG70" s="83">
        <f t="shared" si="4"/>
        <v>65.541666666666586</v>
      </c>
      <c r="AH70" s="83">
        <f t="shared" si="24"/>
        <v>5.8598484848484924</v>
      </c>
      <c r="AI70" s="99">
        <f t="shared" si="19"/>
        <v>7.6599326599326701E-5</v>
      </c>
    </row>
    <row r="71" spans="1:35" x14ac:dyDescent="0.3">
      <c r="A71" s="75" t="e">
        <f>IF(Selbstdeklaration!$C$119=B71,E71,0)</f>
        <v>#NUM!</v>
      </c>
      <c r="B71" s="66">
        <v>77000</v>
      </c>
      <c r="C71" s="106">
        <f t="shared" si="5"/>
        <v>547.09925925925847</v>
      </c>
      <c r="D71" s="82">
        <f t="shared" si="6"/>
        <v>7.1051851851851745E-3</v>
      </c>
      <c r="E71" s="83">
        <f t="shared" ref="E71:E134" si="25">+($E$5-C71)/11</f>
        <v>35.354612794612869</v>
      </c>
      <c r="F71" s="83">
        <f t="shared" si="20"/>
        <v>49.736296296296224</v>
      </c>
      <c r="G71" s="99">
        <f t="shared" si="7"/>
        <v>6.4592592592592501E-4</v>
      </c>
      <c r="H71" s="75" t="e">
        <f>IF(Selbstdeklaration!$C$119=I71,L71,0)</f>
        <v>#NUM!</v>
      </c>
      <c r="I71" s="66">
        <v>77000</v>
      </c>
      <c r="J71" s="106">
        <f t="shared" si="8"/>
        <v>893.65629629629257</v>
      </c>
      <c r="K71" s="82">
        <f t="shared" si="9"/>
        <v>1.1605925925925877E-2</v>
      </c>
      <c r="L71" s="83">
        <f t="shared" ref="L71:L134" si="26">+($L$5-J71)/11</f>
        <v>79.122154882155215</v>
      </c>
      <c r="M71" s="83">
        <f t="shared" si="21"/>
        <v>81.241481481481145</v>
      </c>
      <c r="N71" s="99">
        <f t="shared" si="10"/>
        <v>1.0550841750841707E-3</v>
      </c>
      <c r="O71" s="75" t="e">
        <f>IF(Selbstdeklaration!$C$119=P71,S71,0)</f>
        <v>#NUM!</v>
      </c>
      <c r="P71" s="66">
        <v>77000</v>
      </c>
      <c r="Q71" s="106">
        <f t="shared" si="11"/>
        <v>302.75259259259326</v>
      </c>
      <c r="R71" s="82">
        <f t="shared" si="12"/>
        <v>3.9318518518518608E-3</v>
      </c>
      <c r="S71" s="83">
        <f t="shared" ref="S71:S134" si="27">+($S$5-Q71)/11</f>
        <v>28.113400673400612</v>
      </c>
      <c r="T71" s="83">
        <f t="shared" si="22"/>
        <v>27.522962962963025</v>
      </c>
      <c r="U71" s="99">
        <f t="shared" si="13"/>
        <v>3.5744107744107824E-4</v>
      </c>
      <c r="V71" s="75" t="e">
        <f>IF(Selbstdeklaration!$C$119=W71,Z71,0)</f>
        <v>#NUM!</v>
      </c>
      <c r="W71" s="66">
        <v>77000</v>
      </c>
      <c r="X71" s="106">
        <f t="shared" si="14"/>
        <v>598.20444444444502</v>
      </c>
      <c r="Y71" s="82">
        <f t="shared" si="15"/>
        <v>7.7688888888888964E-3</v>
      </c>
      <c r="Z71" s="83">
        <f t="shared" ref="Z71:Z134" si="28">+($Z$5-X71)/11</f>
        <v>53.617777777777725</v>
      </c>
      <c r="AA71" s="83">
        <f t="shared" si="23"/>
        <v>54.382222222222275</v>
      </c>
      <c r="AB71" s="99">
        <f t="shared" si="16"/>
        <v>7.0626262626262697E-4</v>
      </c>
      <c r="AC71" s="75" t="e">
        <f>IF(Selbstdeklaration!$C$119=AD71,AE71,0)</f>
        <v>#NUM!</v>
      </c>
      <c r="AD71" s="66">
        <v>77000</v>
      </c>
      <c r="AE71" s="106">
        <f t="shared" si="17"/>
        <v>64.9588477366256</v>
      </c>
      <c r="AF71" s="82">
        <f t="shared" si="18"/>
        <v>8.4362139917695583E-4</v>
      </c>
      <c r="AG71" s="83">
        <f t="shared" ref="AG71:AG134" si="29">+($AG$5-AE71)</f>
        <v>65.0411522633744</v>
      </c>
      <c r="AH71" s="83">
        <f t="shared" si="24"/>
        <v>5.905349794238691</v>
      </c>
      <c r="AI71" s="99">
        <f t="shared" si="19"/>
        <v>7.6692854470632356E-5</v>
      </c>
    </row>
    <row r="72" spans="1:35" x14ac:dyDescent="0.3">
      <c r="A72" s="75" t="e">
        <f>IF(Selbstdeklaration!$C$119=B72,E72,0)</f>
        <v>#NUM!</v>
      </c>
      <c r="B72" s="66">
        <v>77500</v>
      </c>
      <c r="C72" s="106">
        <f t="shared" ref="C72:C135" si="30">+B72*D72</f>
        <v>550.53703703703616</v>
      </c>
      <c r="D72" s="82">
        <f t="shared" ref="D72:D135" si="31">D71+($D$187-$D$7)/90000*500</f>
        <v>7.1037037037036928E-3</v>
      </c>
      <c r="E72" s="83">
        <f t="shared" si="25"/>
        <v>35.042087542087621</v>
      </c>
      <c r="F72" s="83">
        <f t="shared" si="20"/>
        <v>50.048821548821472</v>
      </c>
      <c r="G72" s="99">
        <f t="shared" ref="G72:G135" si="32">+F72/B72</f>
        <v>6.4579124579124483E-4</v>
      </c>
      <c r="H72" s="75" t="e">
        <f>IF(Selbstdeklaration!$C$119=I72,L72,0)</f>
        <v>#NUM!</v>
      </c>
      <c r="I72" s="66">
        <v>77500</v>
      </c>
      <c r="J72" s="106">
        <f t="shared" ref="J72:J135" si="33">+I72*K72</f>
        <v>900.43518518518135</v>
      </c>
      <c r="K72" s="82">
        <f t="shared" ref="K72:K135" si="34">K71+($K$187-$K$7)/90000*500</f>
        <v>1.1618518518518469E-2</v>
      </c>
      <c r="L72" s="83">
        <f t="shared" si="26"/>
        <v>78.505892255892604</v>
      </c>
      <c r="M72" s="83">
        <f t="shared" si="21"/>
        <v>81.857744107743756</v>
      </c>
      <c r="N72" s="99">
        <f t="shared" ref="N72:N135" si="35">+M72/I72</f>
        <v>1.0562289562289517E-3</v>
      </c>
      <c r="O72" s="75" t="e">
        <f>IF(Selbstdeklaration!$C$119=P72,S72,0)</f>
        <v>#NUM!</v>
      </c>
      <c r="P72" s="66">
        <v>77500</v>
      </c>
      <c r="Q72" s="106">
        <f t="shared" ref="Q72:Q135" si="36">+P72*R72</f>
        <v>305.12037037037106</v>
      </c>
      <c r="R72" s="82">
        <f t="shared" ref="R72:R135" si="37">R71+($R$187-$R$7)/90000*500</f>
        <v>3.9370370370370462E-3</v>
      </c>
      <c r="S72" s="83">
        <f t="shared" si="27"/>
        <v>27.898148148148085</v>
      </c>
      <c r="T72" s="83">
        <f t="shared" si="22"/>
        <v>27.738215488215552</v>
      </c>
      <c r="U72" s="99">
        <f t="shared" ref="U72:U135" si="38">+T72/P72</f>
        <v>3.5791245791245871E-4</v>
      </c>
      <c r="V72" s="75" t="e">
        <f>IF(Selbstdeklaration!$C$119=W72,Z72,0)</f>
        <v>#NUM!</v>
      </c>
      <c r="W72" s="66">
        <v>77500</v>
      </c>
      <c r="X72" s="106">
        <f t="shared" ref="X72:X135" si="39">+W72*Y72</f>
        <v>602.7777777777784</v>
      </c>
      <c r="Y72" s="82">
        <f t="shared" ref="Y72:Y135" si="40">Y71+($Y$187-$Y$7)/90000*500</f>
        <v>7.7777777777777854E-3</v>
      </c>
      <c r="Z72" s="83">
        <f t="shared" si="28"/>
        <v>53.202020202020144</v>
      </c>
      <c r="AA72" s="83">
        <f t="shared" si="23"/>
        <v>54.797979797979856</v>
      </c>
      <c r="AB72" s="99">
        <f t="shared" ref="AB72:AB135" si="41">+AA72/W72</f>
        <v>7.0707070707070783E-4</v>
      </c>
      <c r="AC72" s="75" t="e">
        <f>IF(Selbstdeklaration!$C$119=AD72,AE72,0)</f>
        <v>#NUM!</v>
      </c>
      <c r="AD72" s="66">
        <v>77500</v>
      </c>
      <c r="AE72" s="106">
        <f t="shared" ref="AE72:AE135" si="42">+AD72*AF72</f>
        <v>65.460390946502145</v>
      </c>
      <c r="AF72" s="82">
        <f t="shared" ref="AF72:AF135" si="43">AF71+($AF$187-$AF$7)/90000*500</f>
        <v>8.4465020576131799E-4</v>
      </c>
      <c r="AG72" s="83">
        <f t="shared" si="29"/>
        <v>64.539609053497855</v>
      </c>
      <c r="AH72" s="83">
        <f t="shared" si="24"/>
        <v>5.950944631500195</v>
      </c>
      <c r="AI72" s="99">
        <f t="shared" ref="AI72:AI135" si="44">+AH72/AD72</f>
        <v>7.6786382341937997E-5</v>
      </c>
    </row>
    <row r="73" spans="1:35" x14ac:dyDescent="0.3">
      <c r="A73" s="75" t="e">
        <f>IF(Selbstdeklaration!$C$119=B73,E73,0)</f>
        <v>#NUM!</v>
      </c>
      <c r="B73" s="66">
        <v>78000</v>
      </c>
      <c r="C73" s="106">
        <f t="shared" si="30"/>
        <v>553.97333333333245</v>
      </c>
      <c r="D73" s="82">
        <f t="shared" si="31"/>
        <v>7.1022222222222112E-3</v>
      </c>
      <c r="E73" s="83">
        <f t="shared" si="25"/>
        <v>34.729696969697052</v>
      </c>
      <c r="F73" s="83">
        <f t="shared" si="20"/>
        <v>50.361212121212041</v>
      </c>
      <c r="G73" s="99">
        <f t="shared" si="32"/>
        <v>6.4565656565656465E-4</v>
      </c>
      <c r="H73" s="75" t="e">
        <f>IF(Selbstdeklaration!$C$119=I73,L73,0)</f>
        <v>#NUM!</v>
      </c>
      <c r="I73" s="66">
        <v>78000</v>
      </c>
      <c r="J73" s="106">
        <f t="shared" si="33"/>
        <v>907.22666666666271</v>
      </c>
      <c r="K73" s="82">
        <f t="shared" si="34"/>
        <v>1.1631111111111061E-2</v>
      </c>
      <c r="L73" s="83">
        <f t="shared" si="26"/>
        <v>77.888484848485206</v>
      </c>
      <c r="M73" s="83">
        <f t="shared" si="21"/>
        <v>82.475151515151154</v>
      </c>
      <c r="N73" s="99">
        <f t="shared" si="35"/>
        <v>1.0573737373737327E-3</v>
      </c>
      <c r="O73" s="75" t="e">
        <f>IF(Selbstdeklaration!$C$119=P73,S73,0)</f>
        <v>#NUM!</v>
      </c>
      <c r="P73" s="66">
        <v>78000</v>
      </c>
      <c r="Q73" s="106">
        <f t="shared" si="36"/>
        <v>307.49333333333408</v>
      </c>
      <c r="R73" s="82">
        <f t="shared" si="37"/>
        <v>3.9422222222222315E-3</v>
      </c>
      <c r="S73" s="83">
        <f t="shared" si="27"/>
        <v>27.682424242424176</v>
      </c>
      <c r="T73" s="83">
        <f t="shared" si="22"/>
        <v>27.953939393939461</v>
      </c>
      <c r="U73" s="99">
        <f t="shared" si="38"/>
        <v>3.5838383838383923E-4</v>
      </c>
      <c r="V73" s="75" t="e">
        <f>IF(Selbstdeklaration!$C$119=W73,Z73,0)</f>
        <v>#NUM!</v>
      </c>
      <c r="W73" s="66">
        <v>78000</v>
      </c>
      <c r="X73" s="106">
        <f t="shared" si="39"/>
        <v>607.36000000000058</v>
      </c>
      <c r="Y73" s="82">
        <f t="shared" si="40"/>
        <v>7.7866666666666744E-3</v>
      </c>
      <c r="Z73" s="83">
        <f t="shared" si="28"/>
        <v>52.785454545454492</v>
      </c>
      <c r="AA73" s="83">
        <f t="shared" si="23"/>
        <v>55.214545454545508</v>
      </c>
      <c r="AB73" s="99">
        <f t="shared" si="41"/>
        <v>7.0787878787878858E-4</v>
      </c>
      <c r="AC73" s="75" t="e">
        <f>IF(Selbstdeklaration!$C$119=AD73,AE73,0)</f>
        <v>#NUM!</v>
      </c>
      <c r="AD73" s="66">
        <v>78000</v>
      </c>
      <c r="AE73" s="106">
        <f t="shared" si="42"/>
        <v>65.962962962963047</v>
      </c>
      <c r="AF73" s="82">
        <f t="shared" si="43"/>
        <v>8.4567901234568015E-4</v>
      </c>
      <c r="AG73" s="83">
        <f t="shared" si="29"/>
        <v>64.037037037036953</v>
      </c>
      <c r="AH73" s="83">
        <f t="shared" si="24"/>
        <v>5.9966329966330045</v>
      </c>
      <c r="AI73" s="99">
        <f t="shared" si="44"/>
        <v>7.6879910213243651E-5</v>
      </c>
    </row>
    <row r="74" spans="1:35" x14ac:dyDescent="0.3">
      <c r="A74" s="75" t="e">
        <f>IF(Selbstdeklaration!$C$119=B74,E74,0)</f>
        <v>#NUM!</v>
      </c>
      <c r="B74" s="66">
        <v>78500</v>
      </c>
      <c r="C74" s="106">
        <f t="shared" si="30"/>
        <v>557.40814814814723</v>
      </c>
      <c r="D74" s="82">
        <f t="shared" si="31"/>
        <v>7.1007407407407295E-3</v>
      </c>
      <c r="E74" s="83">
        <f t="shared" si="25"/>
        <v>34.417441077441161</v>
      </c>
      <c r="F74" s="83">
        <f t="shared" si="20"/>
        <v>50.673468013467932</v>
      </c>
      <c r="G74" s="99">
        <f t="shared" si="32"/>
        <v>6.4552188552188447E-4</v>
      </c>
      <c r="H74" s="75" t="e">
        <f>IF(Selbstdeklaration!$C$119=I74,L74,0)</f>
        <v>#NUM!</v>
      </c>
      <c r="I74" s="66">
        <v>78500</v>
      </c>
      <c r="J74" s="106">
        <f t="shared" si="33"/>
        <v>914.03074074073675</v>
      </c>
      <c r="K74" s="82">
        <f t="shared" si="34"/>
        <v>1.1643703703703653E-2</v>
      </c>
      <c r="L74" s="83">
        <f t="shared" si="26"/>
        <v>77.269932659933019</v>
      </c>
      <c r="M74" s="83">
        <f t="shared" si="21"/>
        <v>83.093703703703341</v>
      </c>
      <c r="N74" s="99">
        <f t="shared" si="35"/>
        <v>1.058518518518514E-3</v>
      </c>
      <c r="O74" s="75" t="e">
        <f>IF(Selbstdeklaration!$C$119=P74,S74,0)</f>
        <v>#NUM!</v>
      </c>
      <c r="P74" s="66">
        <v>78500</v>
      </c>
      <c r="Q74" s="106">
        <f t="shared" si="36"/>
        <v>309.87148148148225</v>
      </c>
      <c r="R74" s="82">
        <f t="shared" si="37"/>
        <v>3.9474074074074168E-3</v>
      </c>
      <c r="S74" s="83">
        <f t="shared" si="27"/>
        <v>27.466228956228885</v>
      </c>
      <c r="T74" s="83">
        <f t="shared" si="22"/>
        <v>28.170134680134751</v>
      </c>
      <c r="U74" s="99">
        <f t="shared" si="38"/>
        <v>3.5885521885521975E-4</v>
      </c>
      <c r="V74" s="75" t="e">
        <f>IF(Selbstdeklaration!$C$119=W74,Z74,0)</f>
        <v>#NUM!</v>
      </c>
      <c r="W74" s="66">
        <v>78500</v>
      </c>
      <c r="X74" s="106">
        <f t="shared" si="39"/>
        <v>611.95111111111169</v>
      </c>
      <c r="Y74" s="82">
        <f t="shared" si="40"/>
        <v>7.7955555555555634E-3</v>
      </c>
      <c r="Z74" s="83">
        <f t="shared" si="28"/>
        <v>52.368080808080755</v>
      </c>
      <c r="AA74" s="83">
        <f t="shared" si="23"/>
        <v>55.631919191919245</v>
      </c>
      <c r="AB74" s="99">
        <f t="shared" si="41"/>
        <v>7.0868686868686933E-4</v>
      </c>
      <c r="AC74" s="75" t="e">
        <f>IF(Selbstdeklaration!$C$119=AD74,AE74,0)</f>
        <v>#NUM!</v>
      </c>
      <c r="AD74" s="66">
        <v>78500</v>
      </c>
      <c r="AE74" s="106">
        <f t="shared" si="42"/>
        <v>66.466563786008322</v>
      </c>
      <c r="AF74" s="82">
        <f t="shared" si="43"/>
        <v>8.4670781893004231E-4</v>
      </c>
      <c r="AG74" s="83">
        <f t="shared" si="29"/>
        <v>63.533436213991678</v>
      </c>
      <c r="AH74" s="83">
        <f t="shared" si="24"/>
        <v>6.0424148896371204</v>
      </c>
      <c r="AI74" s="99">
        <f t="shared" si="44"/>
        <v>7.6973438084549305E-5</v>
      </c>
    </row>
    <row r="75" spans="1:35" x14ac:dyDescent="0.3">
      <c r="A75" s="75" t="e">
        <f>IF(Selbstdeklaration!$C$119=B75,E75,0)</f>
        <v>#NUM!</v>
      </c>
      <c r="B75" s="79">
        <v>79000</v>
      </c>
      <c r="C75" s="106">
        <f t="shared" si="30"/>
        <v>560.84148148148063</v>
      </c>
      <c r="D75" s="82">
        <f t="shared" si="31"/>
        <v>7.0992592592592479E-3</v>
      </c>
      <c r="E75" s="83">
        <f t="shared" si="25"/>
        <v>34.105319865319942</v>
      </c>
      <c r="F75" s="83">
        <f t="shared" ref="F75:F138" si="45">+C75/11</f>
        <v>50.985589225589145</v>
      </c>
      <c r="G75" s="99">
        <f t="shared" si="32"/>
        <v>6.453872053872044E-4</v>
      </c>
      <c r="H75" s="75" t="e">
        <f>IF(Selbstdeklaration!$C$119=I75,L75,0)</f>
        <v>#NUM!</v>
      </c>
      <c r="I75" s="79">
        <v>79000</v>
      </c>
      <c r="J75" s="106">
        <f t="shared" si="33"/>
        <v>920.84740740740335</v>
      </c>
      <c r="K75" s="82">
        <f t="shared" si="34"/>
        <v>1.1656296296296245E-2</v>
      </c>
      <c r="L75" s="83">
        <f t="shared" si="26"/>
        <v>76.650235690236059</v>
      </c>
      <c r="M75" s="83">
        <f t="shared" ref="M75:M138" si="46">+J75/11</f>
        <v>83.713400673400301</v>
      </c>
      <c r="N75" s="99">
        <f t="shared" si="35"/>
        <v>1.059663299663295E-3</v>
      </c>
      <c r="O75" s="75" t="e">
        <f>IF(Selbstdeklaration!$C$119=P75,S75,0)</f>
        <v>#NUM!</v>
      </c>
      <c r="P75" s="79">
        <v>79000</v>
      </c>
      <c r="Q75" s="106">
        <f t="shared" si="36"/>
        <v>312.25481481481557</v>
      </c>
      <c r="R75" s="82">
        <f t="shared" si="37"/>
        <v>3.9525925925926022E-3</v>
      </c>
      <c r="S75" s="83">
        <f t="shared" si="27"/>
        <v>27.24956228956222</v>
      </c>
      <c r="T75" s="83">
        <f t="shared" ref="T75:T138" si="47">+Q75/11</f>
        <v>28.386801346801416</v>
      </c>
      <c r="U75" s="99">
        <f t="shared" si="38"/>
        <v>3.5932659932660021E-4</v>
      </c>
      <c r="V75" s="75" t="e">
        <f>IF(Selbstdeklaration!$C$119=W75,Z75,0)</f>
        <v>#NUM!</v>
      </c>
      <c r="W75" s="79">
        <v>79000</v>
      </c>
      <c r="X75" s="106">
        <f t="shared" si="39"/>
        <v>616.55111111111171</v>
      </c>
      <c r="Y75" s="82">
        <f t="shared" si="40"/>
        <v>7.8044444444444524E-3</v>
      </c>
      <c r="Z75" s="83">
        <f t="shared" si="28"/>
        <v>51.949898989898934</v>
      </c>
      <c r="AA75" s="83">
        <f t="shared" ref="AA75:AA138" si="48">+X75/11</f>
        <v>56.050101010101066</v>
      </c>
      <c r="AB75" s="99">
        <f t="shared" si="41"/>
        <v>7.0949494949495019E-4</v>
      </c>
      <c r="AC75" s="75" t="e">
        <f>IF(Selbstdeklaration!$C$119=AD75,AE75,0)</f>
        <v>#NUM!</v>
      </c>
      <c r="AD75" s="79">
        <v>79000</v>
      </c>
      <c r="AE75" s="106">
        <f t="shared" si="42"/>
        <v>66.971193415637956</v>
      </c>
      <c r="AF75" s="82">
        <f t="shared" si="43"/>
        <v>8.4773662551440446E-4</v>
      </c>
      <c r="AG75" s="83">
        <f t="shared" si="29"/>
        <v>63.028806584362044</v>
      </c>
      <c r="AH75" s="83">
        <f t="shared" ref="AH75:AH138" si="49">+AE75/11</f>
        <v>6.0882903105125417</v>
      </c>
      <c r="AI75" s="99">
        <f t="shared" si="44"/>
        <v>7.706696595585496E-5</v>
      </c>
    </row>
    <row r="76" spans="1:35" x14ac:dyDescent="0.3">
      <c r="A76" s="75" t="e">
        <f>IF(Selbstdeklaration!$C$119=B76,E76,0)</f>
        <v>#NUM!</v>
      </c>
      <c r="B76" s="66">
        <v>79500</v>
      </c>
      <c r="C76" s="106">
        <f t="shared" si="30"/>
        <v>564.2733333333324</v>
      </c>
      <c r="D76" s="82">
        <f t="shared" si="31"/>
        <v>7.0977777777777662E-3</v>
      </c>
      <c r="E76" s="83">
        <f t="shared" si="25"/>
        <v>33.793333333333415</v>
      </c>
      <c r="F76" s="83">
        <f t="shared" si="45"/>
        <v>51.297575757575672</v>
      </c>
      <c r="G76" s="99">
        <f t="shared" si="32"/>
        <v>6.4525252525252422E-4</v>
      </c>
      <c r="H76" s="75" t="e">
        <f>IF(Selbstdeklaration!$C$119=I76,L76,0)</f>
        <v>#NUM!</v>
      </c>
      <c r="I76" s="66">
        <v>79500</v>
      </c>
      <c r="J76" s="106">
        <f t="shared" si="33"/>
        <v>927.67666666666253</v>
      </c>
      <c r="K76" s="82">
        <f t="shared" si="34"/>
        <v>1.1668888888888836E-2</v>
      </c>
      <c r="L76" s="83">
        <f t="shared" si="26"/>
        <v>76.029393939394311</v>
      </c>
      <c r="M76" s="83">
        <f t="shared" si="46"/>
        <v>84.334242424242049</v>
      </c>
      <c r="N76" s="99">
        <f t="shared" si="35"/>
        <v>1.060808080808076E-3</v>
      </c>
      <c r="O76" s="75" t="e">
        <f>IF(Selbstdeklaration!$C$119=P76,S76,0)</f>
        <v>#NUM!</v>
      </c>
      <c r="P76" s="66">
        <v>79500</v>
      </c>
      <c r="Q76" s="106">
        <f t="shared" si="36"/>
        <v>314.64333333333411</v>
      </c>
      <c r="R76" s="82">
        <f t="shared" si="37"/>
        <v>3.9577777777777875E-3</v>
      </c>
      <c r="S76" s="83">
        <f t="shared" si="27"/>
        <v>27.03242424242417</v>
      </c>
      <c r="T76" s="83">
        <f t="shared" si="47"/>
        <v>28.603939393939466</v>
      </c>
      <c r="U76" s="99">
        <f t="shared" si="38"/>
        <v>3.5979797979798073E-4</v>
      </c>
      <c r="V76" s="75" t="e">
        <f>IF(Selbstdeklaration!$C$119=W76,Z76,0)</f>
        <v>#NUM!</v>
      </c>
      <c r="W76" s="66">
        <v>79500</v>
      </c>
      <c r="X76" s="106">
        <f t="shared" si="39"/>
        <v>621.16000000000054</v>
      </c>
      <c r="Y76" s="82">
        <f t="shared" si="40"/>
        <v>7.8133333333333405E-3</v>
      </c>
      <c r="Z76" s="83">
        <f t="shared" si="28"/>
        <v>51.530909090909041</v>
      </c>
      <c r="AA76" s="83">
        <f t="shared" si="48"/>
        <v>56.469090909090959</v>
      </c>
      <c r="AB76" s="99">
        <f t="shared" si="41"/>
        <v>7.1030303030303094E-4</v>
      </c>
      <c r="AC76" s="75" t="e">
        <f>IF(Selbstdeklaration!$C$119=AD76,AE76,0)</f>
        <v>#NUM!</v>
      </c>
      <c r="AD76" s="66">
        <v>79500</v>
      </c>
      <c r="AE76" s="106">
        <f t="shared" si="42"/>
        <v>67.476851851851947</v>
      </c>
      <c r="AF76" s="82">
        <f t="shared" si="43"/>
        <v>8.4876543209876662E-4</v>
      </c>
      <c r="AG76" s="83">
        <f t="shared" si="29"/>
        <v>62.523148148148053</v>
      </c>
      <c r="AH76" s="83">
        <f t="shared" si="49"/>
        <v>6.1342592592592675</v>
      </c>
      <c r="AI76" s="99">
        <f t="shared" si="44"/>
        <v>7.7160493827160601E-5</v>
      </c>
    </row>
    <row r="77" spans="1:35" x14ac:dyDescent="0.3">
      <c r="A77" s="75" t="e">
        <f>IF(Selbstdeklaration!$C$119=B77,E77,0)</f>
        <v>#NUM!</v>
      </c>
      <c r="B77" s="66">
        <v>80000</v>
      </c>
      <c r="C77" s="106">
        <f t="shared" si="30"/>
        <v>567.70370370370279</v>
      </c>
      <c r="D77" s="82">
        <f t="shared" si="31"/>
        <v>7.0962962962962846E-3</v>
      </c>
      <c r="E77" s="83">
        <f t="shared" si="25"/>
        <v>33.481481481481566</v>
      </c>
      <c r="F77" s="83">
        <f t="shared" si="45"/>
        <v>51.609427609427527</v>
      </c>
      <c r="G77" s="99">
        <f t="shared" si="32"/>
        <v>6.4511784511784404E-4</v>
      </c>
      <c r="H77" s="75" t="e">
        <f>IF(Selbstdeklaration!$C$119=I77,L77,0)</f>
        <v>#NUM!</v>
      </c>
      <c r="I77" s="66">
        <v>80000</v>
      </c>
      <c r="J77" s="106">
        <f t="shared" si="33"/>
        <v>934.51851851851427</v>
      </c>
      <c r="K77" s="82">
        <f t="shared" si="34"/>
        <v>1.1681481481481428E-2</v>
      </c>
      <c r="L77" s="83">
        <f t="shared" si="26"/>
        <v>75.407407407407788</v>
      </c>
      <c r="M77" s="83">
        <f t="shared" si="46"/>
        <v>84.956228956228571</v>
      </c>
      <c r="N77" s="99">
        <f t="shared" si="35"/>
        <v>1.0619528619528571E-3</v>
      </c>
      <c r="O77" s="75" t="e">
        <f>IF(Selbstdeklaration!$C$119=P77,S77,0)</f>
        <v>#NUM!</v>
      </c>
      <c r="P77" s="66">
        <v>80000</v>
      </c>
      <c r="Q77" s="106">
        <f t="shared" si="36"/>
        <v>317.03703703703781</v>
      </c>
      <c r="R77" s="82">
        <f t="shared" si="37"/>
        <v>3.9629629629629728E-3</v>
      </c>
      <c r="S77" s="83">
        <f t="shared" si="27"/>
        <v>26.814814814814746</v>
      </c>
      <c r="T77" s="83">
        <f t="shared" si="47"/>
        <v>28.821548821548891</v>
      </c>
      <c r="U77" s="99">
        <f t="shared" si="38"/>
        <v>3.6026936026936114E-4</v>
      </c>
      <c r="V77" s="75" t="e">
        <f>IF(Selbstdeklaration!$C$119=W77,Z77,0)</f>
        <v>#NUM!</v>
      </c>
      <c r="W77" s="66">
        <v>80000</v>
      </c>
      <c r="X77" s="106">
        <f t="shared" si="39"/>
        <v>625.77777777777828</v>
      </c>
      <c r="Y77" s="82">
        <f t="shared" si="40"/>
        <v>7.8222222222222287E-3</v>
      </c>
      <c r="Z77" s="83">
        <f t="shared" si="28"/>
        <v>51.111111111111065</v>
      </c>
      <c r="AA77" s="83">
        <f t="shared" si="48"/>
        <v>56.888888888888935</v>
      </c>
      <c r="AB77" s="99">
        <f t="shared" si="41"/>
        <v>7.1111111111111169E-4</v>
      </c>
      <c r="AC77" s="75" t="e">
        <f>IF(Selbstdeklaration!$C$119=AD77,AE77,0)</f>
        <v>#NUM!</v>
      </c>
      <c r="AD77" s="66">
        <v>80000</v>
      </c>
      <c r="AE77" s="106">
        <f t="shared" si="42"/>
        <v>67.983539094650297</v>
      </c>
      <c r="AF77" s="82">
        <f t="shared" si="43"/>
        <v>8.4979423868312878E-4</v>
      </c>
      <c r="AG77" s="83">
        <f t="shared" si="29"/>
        <v>62.016460905349703</v>
      </c>
      <c r="AH77" s="83">
        <f t="shared" si="49"/>
        <v>6.1803217358772997</v>
      </c>
      <c r="AI77" s="99">
        <f t="shared" si="44"/>
        <v>7.7254021698466242E-5</v>
      </c>
    </row>
    <row r="78" spans="1:35" x14ac:dyDescent="0.3">
      <c r="A78" s="75" t="e">
        <f>IF(Selbstdeklaration!$C$119=B78,E78,0)</f>
        <v>#NUM!</v>
      </c>
      <c r="B78" s="66">
        <v>80500</v>
      </c>
      <c r="C78" s="106">
        <f t="shared" si="30"/>
        <v>571.13259259259166</v>
      </c>
      <c r="D78" s="82">
        <f t="shared" si="31"/>
        <v>7.0948148148148029E-3</v>
      </c>
      <c r="E78" s="83">
        <f t="shared" si="25"/>
        <v>33.169764309764396</v>
      </c>
      <c r="F78" s="83">
        <f t="shared" si="45"/>
        <v>51.921144781144697</v>
      </c>
      <c r="G78" s="99">
        <f t="shared" si="32"/>
        <v>6.4498316498316397E-4</v>
      </c>
      <c r="H78" s="75" t="e">
        <f>IF(Selbstdeklaration!$C$119=I78,L78,0)</f>
        <v>#NUM!</v>
      </c>
      <c r="I78" s="66">
        <v>80500</v>
      </c>
      <c r="J78" s="106">
        <f t="shared" si="33"/>
        <v>941.37296296295858</v>
      </c>
      <c r="K78" s="82">
        <f t="shared" si="34"/>
        <v>1.169407407407402E-2</v>
      </c>
      <c r="L78" s="83">
        <f t="shared" si="26"/>
        <v>74.784276094276493</v>
      </c>
      <c r="M78" s="83">
        <f t="shared" si="46"/>
        <v>85.579360269359867</v>
      </c>
      <c r="N78" s="99">
        <f t="shared" si="35"/>
        <v>1.0630976430976381E-3</v>
      </c>
      <c r="O78" s="75" t="e">
        <f>IF(Selbstdeklaration!$C$119=P78,S78,0)</f>
        <v>#NUM!</v>
      </c>
      <c r="P78" s="66">
        <v>80500</v>
      </c>
      <c r="Q78" s="106">
        <f t="shared" si="36"/>
        <v>319.43592592592671</v>
      </c>
      <c r="R78" s="82">
        <f t="shared" si="37"/>
        <v>3.9681481481481581E-3</v>
      </c>
      <c r="S78" s="83">
        <f t="shared" si="27"/>
        <v>26.596734006733936</v>
      </c>
      <c r="T78" s="83">
        <f t="shared" si="47"/>
        <v>29.039629629629701</v>
      </c>
      <c r="U78" s="99">
        <f t="shared" si="38"/>
        <v>3.607407407407416E-4</v>
      </c>
      <c r="V78" s="75" t="e">
        <f>IF(Selbstdeklaration!$C$119=W78,Z78,0)</f>
        <v>#NUM!</v>
      </c>
      <c r="W78" s="66">
        <v>80500</v>
      </c>
      <c r="X78" s="106">
        <f t="shared" si="39"/>
        <v>630.40444444444495</v>
      </c>
      <c r="Y78" s="82">
        <f t="shared" si="40"/>
        <v>7.8311111111111168E-3</v>
      </c>
      <c r="Z78" s="83">
        <f t="shared" si="28"/>
        <v>50.690505050505003</v>
      </c>
      <c r="AA78" s="83">
        <f t="shared" si="48"/>
        <v>57.309494949494997</v>
      </c>
      <c r="AB78" s="99">
        <f t="shared" si="41"/>
        <v>7.1191919191919255E-4</v>
      </c>
      <c r="AC78" s="75" t="e">
        <f>IF(Selbstdeklaration!$C$119=AD78,AE78,0)</f>
        <v>#NUM!</v>
      </c>
      <c r="AD78" s="66">
        <v>80500</v>
      </c>
      <c r="AE78" s="106">
        <f t="shared" si="42"/>
        <v>68.491255144033019</v>
      </c>
      <c r="AF78" s="82">
        <f t="shared" si="43"/>
        <v>8.5082304526749094E-4</v>
      </c>
      <c r="AG78" s="83">
        <f t="shared" si="29"/>
        <v>61.508744855966981</v>
      </c>
      <c r="AH78" s="83">
        <f t="shared" si="49"/>
        <v>6.2264777403666383</v>
      </c>
      <c r="AI78" s="99">
        <f t="shared" si="44"/>
        <v>7.7347549569771909E-5</v>
      </c>
    </row>
    <row r="79" spans="1:35" x14ac:dyDescent="0.3">
      <c r="A79" s="75" t="e">
        <f>IF(Selbstdeklaration!$C$119=B79,E79,0)</f>
        <v>#NUM!</v>
      </c>
      <c r="B79" s="79">
        <v>81000</v>
      </c>
      <c r="C79" s="106">
        <f t="shared" si="30"/>
        <v>574.55999999999904</v>
      </c>
      <c r="D79" s="82">
        <f t="shared" si="31"/>
        <v>7.0933333333333213E-3</v>
      </c>
      <c r="E79" s="83">
        <f t="shared" si="25"/>
        <v>32.858181818181905</v>
      </c>
      <c r="F79" s="83">
        <f t="shared" si="45"/>
        <v>52.232727272727182</v>
      </c>
      <c r="G79" s="99">
        <f t="shared" si="32"/>
        <v>6.4484848484848368E-4</v>
      </c>
      <c r="H79" s="75" t="e">
        <f>IF(Selbstdeklaration!$C$119=I79,L79,0)</f>
        <v>#NUM!</v>
      </c>
      <c r="I79" s="79">
        <v>81000</v>
      </c>
      <c r="J79" s="106">
        <f t="shared" si="33"/>
        <v>948.23999999999558</v>
      </c>
      <c r="K79" s="82">
        <f t="shared" si="34"/>
        <v>1.1706666666666612E-2</v>
      </c>
      <c r="L79" s="83">
        <f t="shared" si="26"/>
        <v>74.160000000000409</v>
      </c>
      <c r="M79" s="83">
        <f t="shared" si="46"/>
        <v>86.203636363635965</v>
      </c>
      <c r="N79" s="99">
        <f t="shared" si="35"/>
        <v>1.0642424242424194E-3</v>
      </c>
      <c r="O79" s="75" t="e">
        <f>IF(Selbstdeklaration!$C$119=P79,S79,0)</f>
        <v>#NUM!</v>
      </c>
      <c r="P79" s="79">
        <v>81000</v>
      </c>
      <c r="Q79" s="106">
        <f t="shared" si="36"/>
        <v>321.84000000000083</v>
      </c>
      <c r="R79" s="82">
        <f t="shared" si="37"/>
        <v>3.9733333333333435E-3</v>
      </c>
      <c r="S79" s="83">
        <f t="shared" si="27"/>
        <v>26.378181818181744</v>
      </c>
      <c r="T79" s="83">
        <f t="shared" si="47"/>
        <v>29.258181818181892</v>
      </c>
      <c r="U79" s="99">
        <f t="shared" si="38"/>
        <v>3.6121212121212212E-4</v>
      </c>
      <c r="V79" s="75" t="e">
        <f>IF(Selbstdeklaration!$C$119=W79,Z79,0)</f>
        <v>#NUM!</v>
      </c>
      <c r="W79" s="79">
        <v>81000</v>
      </c>
      <c r="X79" s="106">
        <f t="shared" si="39"/>
        <v>635.04000000000042</v>
      </c>
      <c r="Y79" s="82">
        <f t="shared" si="40"/>
        <v>7.840000000000005E-3</v>
      </c>
      <c r="Z79" s="83">
        <f t="shared" si="28"/>
        <v>50.26909090909087</v>
      </c>
      <c r="AA79" s="83">
        <f t="shared" si="48"/>
        <v>57.73090909090913</v>
      </c>
      <c r="AB79" s="99">
        <f t="shared" si="41"/>
        <v>7.1272727272727319E-4</v>
      </c>
      <c r="AC79" s="75" t="e">
        <f>IF(Selbstdeklaration!$C$119=AD79,AE79,0)</f>
        <v>#NUM!</v>
      </c>
      <c r="AD79" s="79">
        <v>81000</v>
      </c>
      <c r="AE79" s="106">
        <f t="shared" si="42"/>
        <v>69.000000000000099</v>
      </c>
      <c r="AF79" s="82">
        <f t="shared" si="43"/>
        <v>8.5185185185185309E-4</v>
      </c>
      <c r="AG79" s="83">
        <f t="shared" si="29"/>
        <v>60.999999999999901</v>
      </c>
      <c r="AH79" s="83">
        <f t="shared" si="49"/>
        <v>6.2727272727272814</v>
      </c>
      <c r="AI79" s="99">
        <f t="shared" si="44"/>
        <v>7.744107744107755E-5</v>
      </c>
    </row>
    <row r="80" spans="1:35" x14ac:dyDescent="0.3">
      <c r="A80" s="75" t="e">
        <f>IF(Selbstdeklaration!$C$119=B80,E80,0)</f>
        <v>#NUM!</v>
      </c>
      <c r="B80" s="66">
        <v>81500</v>
      </c>
      <c r="C80" s="106">
        <f t="shared" si="30"/>
        <v>577.9859259259249</v>
      </c>
      <c r="D80" s="82">
        <f t="shared" si="31"/>
        <v>7.0918518518518396E-3</v>
      </c>
      <c r="E80" s="83">
        <f t="shared" si="25"/>
        <v>32.546734006734098</v>
      </c>
      <c r="F80" s="83">
        <f t="shared" si="45"/>
        <v>52.544175084174988</v>
      </c>
      <c r="G80" s="99">
        <f t="shared" si="32"/>
        <v>6.4471380471380351E-4</v>
      </c>
      <c r="H80" s="75" t="e">
        <f>IF(Selbstdeklaration!$C$119=I80,L80,0)</f>
        <v>#NUM!</v>
      </c>
      <c r="I80" s="66">
        <v>81500</v>
      </c>
      <c r="J80" s="106">
        <f t="shared" si="33"/>
        <v>955.11962962962514</v>
      </c>
      <c r="K80" s="82">
        <f t="shared" si="34"/>
        <v>1.1719259259259204E-2</v>
      </c>
      <c r="L80" s="83">
        <f t="shared" si="26"/>
        <v>73.534579124579537</v>
      </c>
      <c r="M80" s="83">
        <f t="shared" si="46"/>
        <v>86.829057239056837</v>
      </c>
      <c r="N80" s="99">
        <f t="shared" si="35"/>
        <v>1.0653872053872004E-3</v>
      </c>
      <c r="O80" s="75" t="e">
        <f>IF(Selbstdeklaration!$C$119=P80,S80,0)</f>
        <v>#NUM!</v>
      </c>
      <c r="P80" s="66">
        <v>81500</v>
      </c>
      <c r="Q80" s="106">
        <f t="shared" si="36"/>
        <v>324.2492592592601</v>
      </c>
      <c r="R80" s="82">
        <f t="shared" si="37"/>
        <v>3.9785185185185288E-3</v>
      </c>
      <c r="S80" s="83">
        <f t="shared" si="27"/>
        <v>26.159158249158171</v>
      </c>
      <c r="T80" s="83">
        <f t="shared" si="47"/>
        <v>29.477205387205462</v>
      </c>
      <c r="U80" s="99">
        <f t="shared" si="38"/>
        <v>3.6168350168350259E-4</v>
      </c>
      <c r="V80" s="75" t="e">
        <f>IF(Selbstdeklaration!$C$119=W80,Z80,0)</f>
        <v>#NUM!</v>
      </c>
      <c r="W80" s="66">
        <v>81500</v>
      </c>
      <c r="X80" s="106">
        <f t="shared" si="39"/>
        <v>639.68444444444481</v>
      </c>
      <c r="Y80" s="82">
        <f t="shared" si="40"/>
        <v>7.8488888888888931E-3</v>
      </c>
      <c r="Z80" s="83">
        <f t="shared" si="28"/>
        <v>49.846868686868653</v>
      </c>
      <c r="AA80" s="83">
        <f t="shared" si="48"/>
        <v>58.153131313131347</v>
      </c>
      <c r="AB80" s="99">
        <f t="shared" si="41"/>
        <v>7.1353535353535394E-4</v>
      </c>
      <c r="AC80" s="75" t="e">
        <f>IF(Selbstdeklaration!$C$119=AD80,AE80,0)</f>
        <v>#NUM!</v>
      </c>
      <c r="AD80" s="66">
        <v>81500</v>
      </c>
      <c r="AE80" s="106">
        <f t="shared" si="42"/>
        <v>69.509773662551538</v>
      </c>
      <c r="AF80" s="82">
        <f t="shared" si="43"/>
        <v>8.5288065843621525E-4</v>
      </c>
      <c r="AG80" s="83">
        <f t="shared" si="29"/>
        <v>60.490226337448462</v>
      </c>
      <c r="AH80" s="83">
        <f t="shared" si="49"/>
        <v>6.3190703329592308</v>
      </c>
      <c r="AI80" s="99">
        <f t="shared" si="44"/>
        <v>7.7534605312383205E-5</v>
      </c>
    </row>
    <row r="81" spans="1:35" x14ac:dyDescent="0.3">
      <c r="A81" s="75" t="e">
        <f>IF(Selbstdeklaration!$C$119=B81,E81,0)</f>
        <v>#NUM!</v>
      </c>
      <c r="B81" s="66">
        <v>82000</v>
      </c>
      <c r="C81" s="106">
        <f t="shared" si="30"/>
        <v>581.41037037036938</v>
      </c>
      <c r="D81" s="82">
        <f t="shared" si="31"/>
        <v>7.090370370370358E-3</v>
      </c>
      <c r="E81" s="83">
        <f t="shared" si="25"/>
        <v>32.235420875420964</v>
      </c>
      <c r="F81" s="83">
        <f t="shared" si="45"/>
        <v>52.855488215488123</v>
      </c>
      <c r="G81" s="99">
        <f t="shared" si="32"/>
        <v>6.4457912457912343E-4</v>
      </c>
      <c r="H81" s="75" t="e">
        <f>IF(Selbstdeklaration!$C$119=I81,L81,0)</f>
        <v>#NUM!</v>
      </c>
      <c r="I81" s="66">
        <v>82000</v>
      </c>
      <c r="J81" s="106">
        <f t="shared" si="33"/>
        <v>962.01185185184727</v>
      </c>
      <c r="K81" s="82">
        <f t="shared" si="34"/>
        <v>1.1731851851851795E-2</v>
      </c>
      <c r="L81" s="83">
        <f t="shared" si="26"/>
        <v>72.908013468013891</v>
      </c>
      <c r="M81" s="83">
        <f t="shared" si="46"/>
        <v>87.455622895622483</v>
      </c>
      <c r="N81" s="99">
        <f t="shared" si="35"/>
        <v>1.0665319865319814E-3</v>
      </c>
      <c r="O81" s="75" t="e">
        <f>IF(Selbstdeklaration!$C$119=P81,S81,0)</f>
        <v>#NUM!</v>
      </c>
      <c r="P81" s="66">
        <v>82000</v>
      </c>
      <c r="Q81" s="106">
        <f t="shared" si="36"/>
        <v>326.66370370370458</v>
      </c>
      <c r="R81" s="82">
        <f t="shared" si="37"/>
        <v>3.9837037037037141E-3</v>
      </c>
      <c r="S81" s="83">
        <f t="shared" si="27"/>
        <v>25.93966329966322</v>
      </c>
      <c r="T81" s="83">
        <f t="shared" si="47"/>
        <v>29.696700336700417</v>
      </c>
      <c r="U81" s="99">
        <f t="shared" si="38"/>
        <v>3.6215488215488311E-4</v>
      </c>
      <c r="V81" s="75" t="e">
        <f>IF(Selbstdeklaration!$C$119=W81,Z81,0)</f>
        <v>#NUM!</v>
      </c>
      <c r="W81" s="66">
        <v>82000</v>
      </c>
      <c r="X81" s="106">
        <f t="shared" si="39"/>
        <v>644.33777777777811</v>
      </c>
      <c r="Y81" s="82">
        <f t="shared" si="40"/>
        <v>7.8577777777777812E-3</v>
      </c>
      <c r="Z81" s="83">
        <f t="shared" si="28"/>
        <v>49.423838383838351</v>
      </c>
      <c r="AA81" s="83">
        <f t="shared" si="48"/>
        <v>58.576161616161649</v>
      </c>
      <c r="AB81" s="99">
        <f t="shared" si="41"/>
        <v>7.1434343434343469E-4</v>
      </c>
      <c r="AC81" s="75" t="e">
        <f>IF(Selbstdeklaration!$C$119=AD81,AE81,0)</f>
        <v>#NUM!</v>
      </c>
      <c r="AD81" s="66">
        <v>82000</v>
      </c>
      <c r="AE81" s="106">
        <f t="shared" si="42"/>
        <v>70.020576131687349</v>
      </c>
      <c r="AF81" s="82">
        <f t="shared" si="43"/>
        <v>8.5390946502057741E-4</v>
      </c>
      <c r="AG81" s="83">
        <f t="shared" si="29"/>
        <v>59.979423868312651</v>
      </c>
      <c r="AH81" s="83">
        <f t="shared" si="49"/>
        <v>6.3655069210624866</v>
      </c>
      <c r="AI81" s="99">
        <f t="shared" si="44"/>
        <v>7.7628133183688859E-5</v>
      </c>
    </row>
    <row r="82" spans="1:35" x14ac:dyDescent="0.3">
      <c r="A82" s="75" t="e">
        <f>IF(Selbstdeklaration!$C$119=B82,E82,0)</f>
        <v>#NUM!</v>
      </c>
      <c r="B82" s="66">
        <v>82500</v>
      </c>
      <c r="C82" s="106">
        <f t="shared" si="30"/>
        <v>584.83333333333235</v>
      </c>
      <c r="D82" s="82">
        <f t="shared" si="31"/>
        <v>7.0888888888888764E-3</v>
      </c>
      <c r="E82" s="83">
        <f t="shared" si="25"/>
        <v>31.924242424242514</v>
      </c>
      <c r="F82" s="83">
        <f t="shared" si="45"/>
        <v>53.166666666666579</v>
      </c>
      <c r="G82" s="99">
        <f t="shared" si="32"/>
        <v>6.4444444444444336E-4</v>
      </c>
      <c r="H82" s="75" t="e">
        <f>IF(Selbstdeklaration!$C$119=I82,L82,0)</f>
        <v>#NUM!</v>
      </c>
      <c r="I82" s="66">
        <v>82500</v>
      </c>
      <c r="J82" s="106">
        <f t="shared" si="33"/>
        <v>968.91666666666197</v>
      </c>
      <c r="K82" s="82">
        <f t="shared" si="34"/>
        <v>1.1744444444444387E-2</v>
      </c>
      <c r="L82" s="83">
        <f t="shared" si="26"/>
        <v>72.280303030303457</v>
      </c>
      <c r="M82" s="83">
        <f t="shared" si="46"/>
        <v>88.083333333332902</v>
      </c>
      <c r="N82" s="99">
        <f t="shared" si="35"/>
        <v>1.0676767676767625E-3</v>
      </c>
      <c r="O82" s="75" t="e">
        <f>IF(Selbstdeklaration!$C$119=P82,S82,0)</f>
        <v>#NUM!</v>
      </c>
      <c r="P82" s="66">
        <v>82500</v>
      </c>
      <c r="Q82" s="106">
        <f t="shared" si="36"/>
        <v>329.08333333333422</v>
      </c>
      <c r="R82" s="82">
        <f t="shared" si="37"/>
        <v>3.9888888888888994E-3</v>
      </c>
      <c r="S82" s="83">
        <f t="shared" si="27"/>
        <v>25.719696969696887</v>
      </c>
      <c r="T82" s="83">
        <f t="shared" si="47"/>
        <v>29.916666666666746</v>
      </c>
      <c r="U82" s="99">
        <f t="shared" si="38"/>
        <v>3.6262626262626357E-4</v>
      </c>
      <c r="V82" s="75" t="e">
        <f>IF(Selbstdeklaration!$C$119=W82,Z82,0)</f>
        <v>#NUM!</v>
      </c>
      <c r="W82" s="66">
        <v>82500</v>
      </c>
      <c r="X82" s="106">
        <f t="shared" si="39"/>
        <v>649.00000000000023</v>
      </c>
      <c r="Y82" s="82">
        <f t="shared" si="40"/>
        <v>7.8666666666666694E-3</v>
      </c>
      <c r="Z82" s="83">
        <f t="shared" si="28"/>
        <v>48.999999999999979</v>
      </c>
      <c r="AA82" s="83">
        <f t="shared" si="48"/>
        <v>59.000000000000021</v>
      </c>
      <c r="AB82" s="99">
        <f t="shared" si="41"/>
        <v>7.1515151515151544E-4</v>
      </c>
      <c r="AC82" s="75" t="e">
        <f>IF(Selbstdeklaration!$C$119=AD82,AE82,0)</f>
        <v>#NUM!</v>
      </c>
      <c r="AD82" s="66">
        <v>82500</v>
      </c>
      <c r="AE82" s="106">
        <f t="shared" si="42"/>
        <v>70.532407407407518</v>
      </c>
      <c r="AF82" s="82">
        <f t="shared" si="43"/>
        <v>8.5493827160493957E-4</v>
      </c>
      <c r="AG82" s="83">
        <f t="shared" si="29"/>
        <v>59.467592592592482</v>
      </c>
      <c r="AH82" s="83">
        <f t="shared" si="49"/>
        <v>6.412037037037047</v>
      </c>
      <c r="AI82" s="99">
        <f t="shared" si="44"/>
        <v>7.7721661054994514E-5</v>
      </c>
    </row>
    <row r="83" spans="1:35" x14ac:dyDescent="0.3">
      <c r="A83" s="75" t="e">
        <f>IF(Selbstdeklaration!$C$119=B83,E83,0)</f>
        <v>#NUM!</v>
      </c>
      <c r="B83" s="79">
        <v>83000</v>
      </c>
      <c r="C83" s="106">
        <f t="shared" si="30"/>
        <v>588.25481481481381</v>
      </c>
      <c r="D83" s="82">
        <f t="shared" si="31"/>
        <v>7.0874074074073947E-3</v>
      </c>
      <c r="E83" s="83">
        <f t="shared" si="25"/>
        <v>31.613198653198744</v>
      </c>
      <c r="F83" s="83">
        <f t="shared" si="45"/>
        <v>53.47771043771035</v>
      </c>
      <c r="G83" s="99">
        <f t="shared" si="32"/>
        <v>6.4430976430976329E-4</v>
      </c>
      <c r="H83" s="75" t="e">
        <f>IF(Selbstdeklaration!$C$119=I83,L83,0)</f>
        <v>#NUM!</v>
      </c>
      <c r="I83" s="79">
        <v>83000</v>
      </c>
      <c r="J83" s="106">
        <f t="shared" si="33"/>
        <v>975.83407407406924</v>
      </c>
      <c r="K83" s="82">
        <f t="shared" si="34"/>
        <v>1.1757037037036979E-2</v>
      </c>
      <c r="L83" s="83">
        <f t="shared" si="26"/>
        <v>71.65144781144825</v>
      </c>
      <c r="M83" s="83">
        <f t="shared" si="46"/>
        <v>88.71218855218811</v>
      </c>
      <c r="N83" s="99">
        <f t="shared" si="35"/>
        <v>1.0688215488215435E-3</v>
      </c>
      <c r="O83" s="75" t="e">
        <f>IF(Selbstdeklaration!$C$119=P83,S83,0)</f>
        <v>#NUM!</v>
      </c>
      <c r="P83" s="79">
        <v>83000</v>
      </c>
      <c r="Q83" s="106">
        <f t="shared" si="36"/>
        <v>331.50814814814902</v>
      </c>
      <c r="R83" s="82">
        <f t="shared" si="37"/>
        <v>3.9940740740740848E-3</v>
      </c>
      <c r="S83" s="83">
        <f t="shared" si="27"/>
        <v>25.49925925925918</v>
      </c>
      <c r="T83" s="83">
        <f t="shared" si="47"/>
        <v>30.137104377104457</v>
      </c>
      <c r="U83" s="99">
        <f t="shared" si="38"/>
        <v>3.6309764309764404E-4</v>
      </c>
      <c r="V83" s="75" t="e">
        <f>IF(Selbstdeklaration!$C$119=W83,Z83,0)</f>
        <v>#NUM!</v>
      </c>
      <c r="W83" s="79">
        <v>83000</v>
      </c>
      <c r="X83" s="106">
        <f t="shared" si="39"/>
        <v>653.67111111111126</v>
      </c>
      <c r="Y83" s="82">
        <f t="shared" si="40"/>
        <v>7.8755555555555575E-3</v>
      </c>
      <c r="Z83" s="83">
        <f t="shared" si="28"/>
        <v>48.575353535353521</v>
      </c>
      <c r="AA83" s="83">
        <f t="shared" si="48"/>
        <v>59.424646464646479</v>
      </c>
      <c r="AB83" s="99">
        <f t="shared" si="41"/>
        <v>7.1595959595959608E-4</v>
      </c>
      <c r="AC83" s="75" t="e">
        <f>IF(Selbstdeklaration!$C$119=AD83,AE83,0)</f>
        <v>#NUM!</v>
      </c>
      <c r="AD83" s="79">
        <v>83000</v>
      </c>
      <c r="AE83" s="106">
        <f t="shared" si="42"/>
        <v>71.045267489712046</v>
      </c>
      <c r="AF83" s="82">
        <f t="shared" si="43"/>
        <v>8.5596707818930173E-4</v>
      </c>
      <c r="AG83" s="83">
        <f t="shared" si="29"/>
        <v>58.954732510287954</v>
      </c>
      <c r="AH83" s="83">
        <f t="shared" si="49"/>
        <v>6.4586606808829137</v>
      </c>
      <c r="AI83" s="99">
        <f t="shared" si="44"/>
        <v>7.7815188926300168E-5</v>
      </c>
    </row>
    <row r="84" spans="1:35" x14ac:dyDescent="0.3">
      <c r="A84" s="75" t="e">
        <f>IF(Selbstdeklaration!$C$119=B84,E84,0)</f>
        <v>#NUM!</v>
      </c>
      <c r="B84" s="66">
        <v>83500</v>
      </c>
      <c r="C84" s="106">
        <f t="shared" si="30"/>
        <v>591.67481481481377</v>
      </c>
      <c r="D84" s="82">
        <f t="shared" si="31"/>
        <v>7.0859259259259131E-3</v>
      </c>
      <c r="E84" s="83">
        <f t="shared" si="25"/>
        <v>31.302289562289658</v>
      </c>
      <c r="F84" s="83">
        <f t="shared" si="45"/>
        <v>53.788619528619435</v>
      </c>
      <c r="G84" s="99">
        <f t="shared" si="32"/>
        <v>6.4417508417508301E-4</v>
      </c>
      <c r="H84" s="75" t="e">
        <f>IF(Selbstdeklaration!$C$119=I84,L84,0)</f>
        <v>#NUM!</v>
      </c>
      <c r="I84" s="66">
        <v>83500</v>
      </c>
      <c r="J84" s="106">
        <f t="shared" si="33"/>
        <v>982.76407407406919</v>
      </c>
      <c r="K84" s="82">
        <f t="shared" si="34"/>
        <v>1.1769629629629571E-2</v>
      </c>
      <c r="L84" s="83">
        <f t="shared" si="26"/>
        <v>71.021447811448255</v>
      </c>
      <c r="M84" s="83">
        <f t="shared" si="46"/>
        <v>89.342188552188105</v>
      </c>
      <c r="N84" s="99">
        <f t="shared" si="35"/>
        <v>1.0699663299663245E-3</v>
      </c>
      <c r="O84" s="75" t="e">
        <f>IF(Selbstdeklaration!$C$119=P84,S84,0)</f>
        <v>#NUM!</v>
      </c>
      <c r="P84" s="66">
        <v>83500</v>
      </c>
      <c r="Q84" s="106">
        <f t="shared" si="36"/>
        <v>333.93814814814903</v>
      </c>
      <c r="R84" s="82">
        <f t="shared" si="37"/>
        <v>3.9992592592592701E-3</v>
      </c>
      <c r="S84" s="83">
        <f t="shared" si="27"/>
        <v>25.278350168350087</v>
      </c>
      <c r="T84" s="83">
        <f t="shared" si="47"/>
        <v>30.358013468013549</v>
      </c>
      <c r="U84" s="99">
        <f t="shared" si="38"/>
        <v>3.6356902356902455E-4</v>
      </c>
      <c r="V84" s="75" t="e">
        <f>IF(Selbstdeklaration!$C$119=W84,Z84,0)</f>
        <v>#NUM!</v>
      </c>
      <c r="W84" s="66">
        <v>83500</v>
      </c>
      <c r="X84" s="106">
        <f t="shared" si="39"/>
        <v>658.35111111111121</v>
      </c>
      <c r="Y84" s="82">
        <f t="shared" si="40"/>
        <v>7.8844444444444457E-3</v>
      </c>
      <c r="Z84" s="83">
        <f t="shared" si="28"/>
        <v>48.149898989898979</v>
      </c>
      <c r="AA84" s="83">
        <f t="shared" si="48"/>
        <v>59.850101010101021</v>
      </c>
      <c r="AB84" s="99">
        <f t="shared" si="41"/>
        <v>7.1676767676767694E-4</v>
      </c>
      <c r="AC84" s="75" t="e">
        <f>IF(Selbstdeklaration!$C$119=AD84,AE84,0)</f>
        <v>#NUM!</v>
      </c>
      <c r="AD84" s="66">
        <v>83500</v>
      </c>
      <c r="AE84" s="106">
        <f t="shared" si="42"/>
        <v>71.559156378600932</v>
      </c>
      <c r="AF84" s="82">
        <f t="shared" si="43"/>
        <v>8.5699588477366388E-4</v>
      </c>
      <c r="AG84" s="83">
        <f t="shared" si="29"/>
        <v>58.440843621399068</v>
      </c>
      <c r="AH84" s="83">
        <f t="shared" si="49"/>
        <v>6.5053778526000849</v>
      </c>
      <c r="AI84" s="99">
        <f t="shared" si="44"/>
        <v>7.7908716797605809E-5</v>
      </c>
    </row>
    <row r="85" spans="1:35" x14ac:dyDescent="0.3">
      <c r="A85" s="75" t="e">
        <f>IF(Selbstdeklaration!$C$119=B85,E85,0)</f>
        <v>#NUM!</v>
      </c>
      <c r="B85" s="66">
        <v>84000</v>
      </c>
      <c r="C85" s="106">
        <f t="shared" si="30"/>
        <v>595.09333333333223</v>
      </c>
      <c r="D85" s="82">
        <f t="shared" si="31"/>
        <v>7.0844444444444314E-3</v>
      </c>
      <c r="E85" s="83">
        <f t="shared" si="25"/>
        <v>30.991515151515252</v>
      </c>
      <c r="F85" s="83">
        <f t="shared" si="45"/>
        <v>54.099393939393842</v>
      </c>
      <c r="G85" s="99">
        <f t="shared" si="32"/>
        <v>6.4404040404040283E-4</v>
      </c>
      <c r="H85" s="75" t="e">
        <f>IF(Selbstdeklaration!$C$119=I85,L85,0)</f>
        <v>#NUM!</v>
      </c>
      <c r="I85" s="66">
        <v>84000</v>
      </c>
      <c r="J85" s="106">
        <f t="shared" si="33"/>
        <v>989.7066666666617</v>
      </c>
      <c r="K85" s="82">
        <f t="shared" si="34"/>
        <v>1.1782222222222163E-2</v>
      </c>
      <c r="L85" s="83">
        <f t="shared" si="26"/>
        <v>70.390303030303485</v>
      </c>
      <c r="M85" s="83">
        <f t="shared" si="46"/>
        <v>89.973333333332889</v>
      </c>
      <c r="N85" s="99">
        <f t="shared" si="35"/>
        <v>1.0711111111111058E-3</v>
      </c>
      <c r="O85" s="75" t="e">
        <f>IF(Selbstdeklaration!$C$119=P85,S85,0)</f>
        <v>#NUM!</v>
      </c>
      <c r="P85" s="66">
        <v>84000</v>
      </c>
      <c r="Q85" s="106">
        <f t="shared" si="36"/>
        <v>336.37333333333424</v>
      </c>
      <c r="R85" s="82">
        <f t="shared" si="37"/>
        <v>4.0044444444444554E-3</v>
      </c>
      <c r="S85" s="83">
        <f t="shared" si="27"/>
        <v>25.056969696969613</v>
      </c>
      <c r="T85" s="83">
        <f t="shared" si="47"/>
        <v>30.579393939394024</v>
      </c>
      <c r="U85" s="99">
        <f t="shared" si="38"/>
        <v>3.6404040404040502E-4</v>
      </c>
      <c r="V85" s="75" t="e">
        <f>IF(Selbstdeklaration!$C$119=W85,Z85,0)</f>
        <v>#NUM!</v>
      </c>
      <c r="W85" s="66">
        <v>84000</v>
      </c>
      <c r="X85" s="106">
        <f t="shared" si="39"/>
        <v>663.04000000000008</v>
      </c>
      <c r="Y85" s="82">
        <f t="shared" si="40"/>
        <v>7.8933333333333338E-3</v>
      </c>
      <c r="Z85" s="83">
        <f t="shared" si="28"/>
        <v>47.723636363636359</v>
      </c>
      <c r="AA85" s="83">
        <f t="shared" si="48"/>
        <v>60.276363636363641</v>
      </c>
      <c r="AB85" s="99">
        <f t="shared" si="41"/>
        <v>7.1757575757575758E-4</v>
      </c>
      <c r="AC85" s="75" t="e">
        <f>IF(Selbstdeklaration!$C$119=AD85,AE85,0)</f>
        <v>#NUM!</v>
      </c>
      <c r="AD85" s="66">
        <v>84000</v>
      </c>
      <c r="AE85" s="106">
        <f t="shared" si="42"/>
        <v>72.07407407407419</v>
      </c>
      <c r="AF85" s="82">
        <f t="shared" si="43"/>
        <v>8.5802469135802604E-4</v>
      </c>
      <c r="AG85" s="83">
        <f t="shared" si="29"/>
        <v>57.92592592592581</v>
      </c>
      <c r="AH85" s="83">
        <f t="shared" si="49"/>
        <v>6.5521885521885626</v>
      </c>
      <c r="AI85" s="99">
        <f t="shared" si="44"/>
        <v>7.8002244668911463E-5</v>
      </c>
    </row>
    <row r="86" spans="1:35" x14ac:dyDescent="0.3">
      <c r="A86" s="75" t="e">
        <f>IF(Selbstdeklaration!$C$119=B86,E86,0)</f>
        <v>#NUM!</v>
      </c>
      <c r="B86" s="66">
        <v>84500</v>
      </c>
      <c r="C86" s="106">
        <f t="shared" si="30"/>
        <v>598.51037037036929</v>
      </c>
      <c r="D86" s="82">
        <f t="shared" si="31"/>
        <v>7.0829629629629498E-3</v>
      </c>
      <c r="E86" s="83">
        <f t="shared" si="25"/>
        <v>30.68087542087552</v>
      </c>
      <c r="F86" s="83">
        <f t="shared" si="45"/>
        <v>54.41003367003357</v>
      </c>
      <c r="G86" s="99">
        <f t="shared" si="32"/>
        <v>6.4390572390572276E-4</v>
      </c>
      <c r="H86" s="75" t="e">
        <f>IF(Selbstdeklaration!$C$119=I86,L86,0)</f>
        <v>#NUM!</v>
      </c>
      <c r="I86" s="66">
        <v>84500</v>
      </c>
      <c r="J86" s="106">
        <f t="shared" si="33"/>
        <v>996.66185185184679</v>
      </c>
      <c r="K86" s="82">
        <f t="shared" si="34"/>
        <v>1.1794814814814755E-2</v>
      </c>
      <c r="L86" s="83">
        <f t="shared" si="26"/>
        <v>69.758013468013928</v>
      </c>
      <c r="M86" s="83">
        <f t="shared" si="46"/>
        <v>90.605622895622432</v>
      </c>
      <c r="N86" s="99">
        <f t="shared" si="35"/>
        <v>1.0722558922558868E-3</v>
      </c>
      <c r="O86" s="75" t="e">
        <f>IF(Selbstdeklaration!$C$119=P86,S86,0)</f>
        <v>#NUM!</v>
      </c>
      <c r="P86" s="66">
        <v>84500</v>
      </c>
      <c r="Q86" s="106">
        <f t="shared" si="36"/>
        <v>338.81370370370462</v>
      </c>
      <c r="R86" s="82">
        <f t="shared" si="37"/>
        <v>4.0096296296296408E-3</v>
      </c>
      <c r="S86" s="83">
        <f t="shared" si="27"/>
        <v>24.835117845117761</v>
      </c>
      <c r="T86" s="83">
        <f t="shared" si="47"/>
        <v>30.801245791245876</v>
      </c>
      <c r="U86" s="99">
        <f t="shared" si="38"/>
        <v>3.6451178451178554E-4</v>
      </c>
      <c r="V86" s="75" t="e">
        <f>IF(Selbstdeklaration!$C$119=W86,Z86,0)</f>
        <v>#NUM!</v>
      </c>
      <c r="W86" s="66">
        <v>84500</v>
      </c>
      <c r="X86" s="106">
        <f t="shared" si="39"/>
        <v>667.73777777777775</v>
      </c>
      <c r="Y86" s="82">
        <f t="shared" si="40"/>
        <v>7.9022222222222219E-3</v>
      </c>
      <c r="Z86" s="83">
        <f t="shared" si="28"/>
        <v>47.296565656565662</v>
      </c>
      <c r="AA86" s="83">
        <f t="shared" si="48"/>
        <v>60.703434343434338</v>
      </c>
      <c r="AB86" s="99">
        <f t="shared" si="41"/>
        <v>7.1838383838383833E-4</v>
      </c>
      <c r="AC86" s="75" t="e">
        <f>IF(Selbstdeklaration!$C$119=AD86,AE86,0)</f>
        <v>#NUM!</v>
      </c>
      <c r="AD86" s="66">
        <v>84500</v>
      </c>
      <c r="AE86" s="106">
        <f t="shared" si="42"/>
        <v>72.590020576131806</v>
      </c>
      <c r="AF86" s="82">
        <f t="shared" si="43"/>
        <v>8.590534979423882E-4</v>
      </c>
      <c r="AG86" s="83">
        <f t="shared" si="29"/>
        <v>57.409979423868194</v>
      </c>
      <c r="AH86" s="83">
        <f t="shared" si="49"/>
        <v>6.5990927796483456</v>
      </c>
      <c r="AI86" s="99">
        <f t="shared" si="44"/>
        <v>7.8095772540217104E-5</v>
      </c>
    </row>
    <row r="87" spans="1:35" x14ac:dyDescent="0.3">
      <c r="A87" s="75" t="e">
        <f>IF(Selbstdeklaration!$C$119=B87,E87,0)</f>
        <v>#NUM!</v>
      </c>
      <c r="B87" s="79">
        <v>85000</v>
      </c>
      <c r="C87" s="106">
        <f t="shared" si="30"/>
        <v>601.92592592592484</v>
      </c>
      <c r="D87" s="82">
        <f t="shared" si="31"/>
        <v>7.0814814814814681E-3</v>
      </c>
      <c r="E87" s="83">
        <f t="shared" si="25"/>
        <v>30.37037037037047</v>
      </c>
      <c r="F87" s="83">
        <f t="shared" si="45"/>
        <v>54.72053872053862</v>
      </c>
      <c r="G87" s="99">
        <f t="shared" si="32"/>
        <v>6.4377104377104258E-4</v>
      </c>
      <c r="H87" s="75" t="e">
        <f>IF(Selbstdeklaration!$C$119=I87,L87,0)</f>
        <v>#NUM!</v>
      </c>
      <c r="I87" s="79">
        <v>85000</v>
      </c>
      <c r="J87" s="106">
        <f t="shared" si="33"/>
        <v>1003.6296296296244</v>
      </c>
      <c r="K87" s="82">
        <f t="shared" si="34"/>
        <v>1.1807407407407346E-2</v>
      </c>
      <c r="L87" s="83">
        <f t="shared" si="26"/>
        <v>69.124579124579597</v>
      </c>
      <c r="M87" s="83">
        <f t="shared" si="46"/>
        <v>91.239057239056763</v>
      </c>
      <c r="N87" s="99">
        <f t="shared" si="35"/>
        <v>1.0734006734006679E-3</v>
      </c>
      <c r="O87" s="75" t="e">
        <f>IF(Selbstdeklaration!$C$119=P87,S87,0)</f>
        <v>#NUM!</v>
      </c>
      <c r="P87" s="79">
        <v>85000</v>
      </c>
      <c r="Q87" s="106">
        <f t="shared" si="36"/>
        <v>341.2592592592602</v>
      </c>
      <c r="R87" s="82">
        <f t="shared" si="37"/>
        <v>4.0148148148148261E-3</v>
      </c>
      <c r="S87" s="83">
        <f t="shared" si="27"/>
        <v>24.612794612794527</v>
      </c>
      <c r="T87" s="83">
        <f t="shared" si="47"/>
        <v>31.02356902356911</v>
      </c>
      <c r="U87" s="99">
        <f t="shared" si="38"/>
        <v>3.64983164983166E-4</v>
      </c>
      <c r="V87" s="75" t="e">
        <f>IF(Selbstdeklaration!$C$119=W87,Z87,0)</f>
        <v>#NUM!</v>
      </c>
      <c r="W87" s="79">
        <v>85000</v>
      </c>
      <c r="X87" s="106">
        <f t="shared" si="39"/>
        <v>672.44444444444434</v>
      </c>
      <c r="Y87" s="82">
        <f t="shared" si="40"/>
        <v>7.9111111111111101E-3</v>
      </c>
      <c r="Z87" s="83">
        <f t="shared" si="28"/>
        <v>46.868686868686879</v>
      </c>
      <c r="AA87" s="83">
        <f t="shared" si="48"/>
        <v>61.131313131313121</v>
      </c>
      <c r="AB87" s="99">
        <f t="shared" si="41"/>
        <v>7.1919191919191908E-4</v>
      </c>
      <c r="AC87" s="75" t="e">
        <f>IF(Selbstdeklaration!$C$119=AD87,AE87,0)</f>
        <v>#NUM!</v>
      </c>
      <c r="AD87" s="79">
        <v>85000</v>
      </c>
      <c r="AE87" s="106">
        <f t="shared" si="42"/>
        <v>73.106995884773781</v>
      </c>
      <c r="AF87" s="82">
        <f t="shared" si="43"/>
        <v>8.6008230452675036E-4</v>
      </c>
      <c r="AG87" s="83">
        <f t="shared" si="29"/>
        <v>56.893004115226219</v>
      </c>
      <c r="AH87" s="83">
        <f t="shared" si="49"/>
        <v>6.646090534979435</v>
      </c>
      <c r="AI87" s="99">
        <f t="shared" si="44"/>
        <v>7.8189300411522758E-5</v>
      </c>
    </row>
    <row r="88" spans="1:35" x14ac:dyDescent="0.3">
      <c r="A88" s="75" t="e">
        <f>IF(Selbstdeklaration!$C$119=B88,E88,0)</f>
        <v>#NUM!</v>
      </c>
      <c r="B88" s="66">
        <v>85500</v>
      </c>
      <c r="C88" s="106">
        <f t="shared" si="30"/>
        <v>605.33999999999889</v>
      </c>
      <c r="D88" s="82">
        <f t="shared" si="31"/>
        <v>7.0799999999999865E-3</v>
      </c>
      <c r="E88" s="83">
        <f t="shared" si="25"/>
        <v>30.060000000000102</v>
      </c>
      <c r="F88" s="83">
        <f t="shared" si="45"/>
        <v>55.030909090908992</v>
      </c>
      <c r="G88" s="99">
        <f t="shared" si="32"/>
        <v>6.4363636363636251E-4</v>
      </c>
      <c r="H88" s="75" t="e">
        <f>IF(Selbstdeklaration!$C$119=I88,L88,0)</f>
        <v>#NUM!</v>
      </c>
      <c r="I88" s="66">
        <v>85500</v>
      </c>
      <c r="J88" s="106">
        <f t="shared" si="33"/>
        <v>1010.6099999999947</v>
      </c>
      <c r="K88" s="82">
        <f t="shared" si="34"/>
        <v>1.1819999999999938E-2</v>
      </c>
      <c r="L88" s="83">
        <f t="shared" si="26"/>
        <v>68.490000000000478</v>
      </c>
      <c r="M88" s="83">
        <f t="shared" si="46"/>
        <v>91.873636363635882</v>
      </c>
      <c r="N88" s="99">
        <f t="shared" si="35"/>
        <v>1.0745454545454489E-3</v>
      </c>
      <c r="O88" s="75" t="e">
        <f>IF(Selbstdeklaration!$C$119=P88,S88,0)</f>
        <v>#NUM!</v>
      </c>
      <c r="P88" s="66">
        <v>85500</v>
      </c>
      <c r="Q88" s="106">
        <f t="shared" si="36"/>
        <v>343.710000000001</v>
      </c>
      <c r="R88" s="82">
        <f t="shared" si="37"/>
        <v>4.0200000000000114E-3</v>
      </c>
      <c r="S88" s="83">
        <f t="shared" si="27"/>
        <v>24.389999999999908</v>
      </c>
      <c r="T88" s="83">
        <f t="shared" si="47"/>
        <v>31.246363636363728</v>
      </c>
      <c r="U88" s="99">
        <f t="shared" si="38"/>
        <v>3.6545454545454652E-4</v>
      </c>
      <c r="V88" s="75" t="e">
        <f>IF(Selbstdeklaration!$C$119=W88,Z88,0)</f>
        <v>#NUM!</v>
      </c>
      <c r="W88" s="66">
        <v>85500</v>
      </c>
      <c r="X88" s="106">
        <f t="shared" si="39"/>
        <v>677.15999999999985</v>
      </c>
      <c r="Y88" s="82">
        <f t="shared" si="40"/>
        <v>7.9199999999999982E-3</v>
      </c>
      <c r="Z88" s="83">
        <f t="shared" si="28"/>
        <v>46.440000000000012</v>
      </c>
      <c r="AA88" s="83">
        <f t="shared" si="48"/>
        <v>61.559999999999988</v>
      </c>
      <c r="AB88" s="99">
        <f t="shared" si="41"/>
        <v>7.1999999999999983E-4</v>
      </c>
      <c r="AC88" s="75" t="e">
        <f>IF(Selbstdeklaration!$C$119=AD88,AE88,0)</f>
        <v>#NUM!</v>
      </c>
      <c r="AD88" s="66">
        <v>85500</v>
      </c>
      <c r="AE88" s="106">
        <f t="shared" si="42"/>
        <v>73.625000000000114</v>
      </c>
      <c r="AF88" s="82">
        <f t="shared" si="43"/>
        <v>8.6111111111111251E-4</v>
      </c>
      <c r="AG88" s="83">
        <f t="shared" si="29"/>
        <v>56.374999999999886</v>
      </c>
      <c r="AH88" s="83">
        <f t="shared" si="49"/>
        <v>6.6931818181818281</v>
      </c>
      <c r="AI88" s="99">
        <f t="shared" si="44"/>
        <v>7.8282828282828399E-5</v>
      </c>
    </row>
    <row r="89" spans="1:35" x14ac:dyDescent="0.3">
      <c r="A89" s="75" t="e">
        <f>IF(Selbstdeklaration!$C$119=B89,E89,0)</f>
        <v>#NUM!</v>
      </c>
      <c r="B89" s="66">
        <v>86000</v>
      </c>
      <c r="C89" s="106">
        <f t="shared" si="30"/>
        <v>608.75259259259144</v>
      </c>
      <c r="D89" s="82">
        <f t="shared" si="31"/>
        <v>7.0785185185185048E-3</v>
      </c>
      <c r="E89" s="83">
        <f t="shared" si="25"/>
        <v>29.749764309764416</v>
      </c>
      <c r="F89" s="83">
        <f t="shared" si="45"/>
        <v>55.341144781144678</v>
      </c>
      <c r="G89" s="99">
        <f t="shared" si="32"/>
        <v>6.4350168350168233E-4</v>
      </c>
      <c r="H89" s="75" t="e">
        <f>IF(Selbstdeklaration!$C$119=I89,L89,0)</f>
        <v>#NUM!</v>
      </c>
      <c r="I89" s="66">
        <v>86000</v>
      </c>
      <c r="J89" s="106">
        <f t="shared" si="33"/>
        <v>1017.6029629629576</v>
      </c>
      <c r="K89" s="82">
        <f t="shared" si="34"/>
        <v>1.183259259259253E-2</v>
      </c>
      <c r="L89" s="83">
        <f t="shared" si="26"/>
        <v>67.854276094276585</v>
      </c>
      <c r="M89" s="83">
        <f t="shared" si="46"/>
        <v>92.509360269359775</v>
      </c>
      <c r="N89" s="99">
        <f t="shared" si="35"/>
        <v>1.0756902356902299E-3</v>
      </c>
      <c r="O89" s="75" t="e">
        <f>IF(Selbstdeklaration!$C$119=P89,S89,0)</f>
        <v>#NUM!</v>
      </c>
      <c r="P89" s="66">
        <v>86000</v>
      </c>
      <c r="Q89" s="106">
        <f t="shared" si="36"/>
        <v>346.1659259259269</v>
      </c>
      <c r="R89" s="82">
        <f t="shared" si="37"/>
        <v>4.0251851851851967E-3</v>
      </c>
      <c r="S89" s="83">
        <f t="shared" si="27"/>
        <v>24.166734006733918</v>
      </c>
      <c r="T89" s="83">
        <f t="shared" si="47"/>
        <v>31.469629629629718</v>
      </c>
      <c r="U89" s="99">
        <f t="shared" si="38"/>
        <v>3.6592592592592693E-4</v>
      </c>
      <c r="V89" s="75" t="e">
        <f>IF(Selbstdeklaration!$C$119=W89,Z89,0)</f>
        <v>#NUM!</v>
      </c>
      <c r="W89" s="66">
        <v>86000</v>
      </c>
      <c r="X89" s="106">
        <f t="shared" si="39"/>
        <v>681.88444444444417</v>
      </c>
      <c r="Y89" s="82">
        <f t="shared" si="40"/>
        <v>7.9288888888888864E-3</v>
      </c>
      <c r="Z89" s="83">
        <f t="shared" si="28"/>
        <v>46.010505050505074</v>
      </c>
      <c r="AA89" s="83">
        <f t="shared" si="48"/>
        <v>61.989494949494926</v>
      </c>
      <c r="AB89" s="99">
        <f t="shared" si="41"/>
        <v>7.2080808080808058E-4</v>
      </c>
      <c r="AC89" s="75" t="e">
        <f>IF(Selbstdeklaration!$C$119=AD89,AE89,0)</f>
        <v>#NUM!</v>
      </c>
      <c r="AD89" s="66">
        <v>86000</v>
      </c>
      <c r="AE89" s="106">
        <f t="shared" si="42"/>
        <v>74.144032921810819</v>
      </c>
      <c r="AF89" s="82">
        <f t="shared" si="43"/>
        <v>8.6213991769547467E-4</v>
      </c>
      <c r="AG89" s="83">
        <f t="shared" si="29"/>
        <v>55.855967078189181</v>
      </c>
      <c r="AH89" s="83">
        <f t="shared" si="49"/>
        <v>6.7403666292555293</v>
      </c>
      <c r="AI89" s="99">
        <f t="shared" si="44"/>
        <v>7.8376356154134067E-5</v>
      </c>
    </row>
    <row r="90" spans="1:35" x14ac:dyDescent="0.3">
      <c r="A90" s="75" t="e">
        <f>IF(Selbstdeklaration!$C$119=B90,E90,0)</f>
        <v>#NUM!</v>
      </c>
      <c r="B90" s="66">
        <v>86500</v>
      </c>
      <c r="C90" s="106">
        <f t="shared" si="30"/>
        <v>612.16370370370248</v>
      </c>
      <c r="D90" s="82">
        <f t="shared" si="31"/>
        <v>7.0770370370370232E-3</v>
      </c>
      <c r="E90" s="83">
        <f t="shared" si="25"/>
        <v>29.439663299663412</v>
      </c>
      <c r="F90" s="83">
        <f t="shared" si="45"/>
        <v>55.651245791245678</v>
      </c>
      <c r="G90" s="99">
        <f t="shared" si="32"/>
        <v>6.4336700336700204E-4</v>
      </c>
      <c r="H90" s="75" t="e">
        <f>IF(Selbstdeklaration!$C$119=I90,L90,0)</f>
        <v>#NUM!</v>
      </c>
      <c r="I90" s="66">
        <v>86500</v>
      </c>
      <c r="J90" s="106">
        <f t="shared" si="33"/>
        <v>1024.6085185185129</v>
      </c>
      <c r="K90" s="82">
        <f t="shared" si="34"/>
        <v>1.1845185185185122E-2</v>
      </c>
      <c r="L90" s="83">
        <f t="shared" si="26"/>
        <v>67.217407407407919</v>
      </c>
      <c r="M90" s="83">
        <f t="shared" si="46"/>
        <v>93.146228956228455</v>
      </c>
      <c r="N90" s="99">
        <f t="shared" si="35"/>
        <v>1.076835016835011E-3</v>
      </c>
      <c r="O90" s="75" t="e">
        <f>IF(Selbstdeklaration!$C$119=P90,S90,0)</f>
        <v>#NUM!</v>
      </c>
      <c r="P90" s="66">
        <v>86500</v>
      </c>
      <c r="Q90" s="106">
        <f t="shared" si="36"/>
        <v>348.62703703703806</v>
      </c>
      <c r="R90" s="82">
        <f t="shared" si="37"/>
        <v>4.0303703703703821E-3</v>
      </c>
      <c r="S90" s="83">
        <f t="shared" si="27"/>
        <v>23.94299663299654</v>
      </c>
      <c r="T90" s="83">
        <f t="shared" si="47"/>
        <v>31.693367003367097</v>
      </c>
      <c r="U90" s="99">
        <f t="shared" si="38"/>
        <v>3.663973063973075E-4</v>
      </c>
      <c r="V90" s="75" t="e">
        <f>IF(Selbstdeklaration!$C$119=W90,Z90,0)</f>
        <v>#NUM!</v>
      </c>
      <c r="W90" s="66">
        <v>86500</v>
      </c>
      <c r="X90" s="106">
        <f t="shared" si="39"/>
        <v>686.61777777777752</v>
      </c>
      <c r="Y90" s="82">
        <f t="shared" si="40"/>
        <v>7.9377777777777745E-3</v>
      </c>
      <c r="Z90" s="83">
        <f t="shared" si="28"/>
        <v>45.580202020202044</v>
      </c>
      <c r="AA90" s="83">
        <f t="shared" si="48"/>
        <v>62.419797979797956</v>
      </c>
      <c r="AB90" s="99">
        <f t="shared" si="41"/>
        <v>7.2161616161616133E-4</v>
      </c>
      <c r="AC90" s="75" t="e">
        <f>IF(Selbstdeklaration!$C$119=AD90,AE90,0)</f>
        <v>#NUM!</v>
      </c>
      <c r="AD90" s="66">
        <v>86500</v>
      </c>
      <c r="AE90" s="106">
        <f t="shared" si="42"/>
        <v>74.664094650205882</v>
      </c>
      <c r="AF90" s="82">
        <f t="shared" si="43"/>
        <v>8.6316872427983683E-4</v>
      </c>
      <c r="AG90" s="83">
        <f t="shared" si="29"/>
        <v>55.335905349794118</v>
      </c>
      <c r="AH90" s="83">
        <f t="shared" si="49"/>
        <v>6.7876449682005351</v>
      </c>
      <c r="AI90" s="99">
        <f t="shared" si="44"/>
        <v>7.8469884025439708E-5</v>
      </c>
    </row>
    <row r="91" spans="1:35" x14ac:dyDescent="0.3">
      <c r="A91" s="75" t="e">
        <f>IF(Selbstdeklaration!$C$119=B91,E91,0)</f>
        <v>#NUM!</v>
      </c>
      <c r="B91" s="79">
        <v>87000</v>
      </c>
      <c r="C91" s="106">
        <f t="shared" si="30"/>
        <v>615.57333333333213</v>
      </c>
      <c r="D91" s="82">
        <f t="shared" si="31"/>
        <v>7.0755555555555415E-3</v>
      </c>
      <c r="E91" s="83">
        <f t="shared" si="25"/>
        <v>29.129696969697079</v>
      </c>
      <c r="F91" s="83">
        <f t="shared" si="45"/>
        <v>55.961212121212014</v>
      </c>
      <c r="G91" s="99">
        <f t="shared" si="32"/>
        <v>6.4323232323232197E-4</v>
      </c>
      <c r="H91" s="75" t="e">
        <f>IF(Selbstdeklaration!$C$119=I91,L91,0)</f>
        <v>#NUM!</v>
      </c>
      <c r="I91" s="79">
        <v>87000</v>
      </c>
      <c r="J91" s="106">
        <f t="shared" si="33"/>
        <v>1031.6266666666611</v>
      </c>
      <c r="K91" s="82">
        <f t="shared" si="34"/>
        <v>1.1857777777777714E-2</v>
      </c>
      <c r="L91" s="83">
        <f t="shared" si="26"/>
        <v>66.57939393939445</v>
      </c>
      <c r="M91" s="83">
        <f t="shared" si="46"/>
        <v>93.784242424241924</v>
      </c>
      <c r="N91" s="99">
        <f t="shared" si="35"/>
        <v>1.0779797979797922E-3</v>
      </c>
      <c r="O91" s="75" t="e">
        <f>IF(Selbstdeklaration!$C$119=P91,S91,0)</f>
        <v>#NUM!</v>
      </c>
      <c r="P91" s="79">
        <v>87000</v>
      </c>
      <c r="Q91" s="106">
        <f t="shared" si="36"/>
        <v>351.09333333333439</v>
      </c>
      <c r="R91" s="82">
        <f t="shared" si="37"/>
        <v>4.0355555555555674E-3</v>
      </c>
      <c r="S91" s="83">
        <f t="shared" si="27"/>
        <v>23.718787878787783</v>
      </c>
      <c r="T91" s="83">
        <f t="shared" si="47"/>
        <v>31.917575757575854</v>
      </c>
      <c r="U91" s="99">
        <f t="shared" si="38"/>
        <v>3.6686868686868797E-4</v>
      </c>
      <c r="V91" s="75" t="e">
        <f>IF(Selbstdeklaration!$C$119=W91,Z91,0)</f>
        <v>#NUM!</v>
      </c>
      <c r="W91" s="79">
        <v>87000</v>
      </c>
      <c r="X91" s="106">
        <f t="shared" si="39"/>
        <v>691.35999999999967</v>
      </c>
      <c r="Y91" s="82">
        <f t="shared" si="40"/>
        <v>7.9466666666666626E-3</v>
      </c>
      <c r="Z91" s="83">
        <f t="shared" si="28"/>
        <v>45.149090909090937</v>
      </c>
      <c r="AA91" s="83">
        <f t="shared" si="48"/>
        <v>62.850909090909063</v>
      </c>
      <c r="AB91" s="99">
        <f t="shared" si="41"/>
        <v>7.2242424242424208E-4</v>
      </c>
      <c r="AC91" s="75" t="e">
        <f>IF(Selbstdeklaration!$C$119=AD91,AE91,0)</f>
        <v>#NUM!</v>
      </c>
      <c r="AD91" s="79">
        <v>87000</v>
      </c>
      <c r="AE91" s="106">
        <f t="shared" si="42"/>
        <v>75.185185185185318</v>
      </c>
      <c r="AF91" s="82">
        <f t="shared" si="43"/>
        <v>8.6419753086419899E-4</v>
      </c>
      <c r="AG91" s="83">
        <f t="shared" si="29"/>
        <v>54.814814814814682</v>
      </c>
      <c r="AH91" s="83">
        <f t="shared" si="49"/>
        <v>6.8350168350168472</v>
      </c>
      <c r="AI91" s="99">
        <f t="shared" si="44"/>
        <v>7.8563411896745376E-5</v>
      </c>
    </row>
    <row r="92" spans="1:35" x14ac:dyDescent="0.3">
      <c r="A92" s="75" t="e">
        <f>IF(Selbstdeklaration!$C$119=B92,E92,0)</f>
        <v>#NUM!</v>
      </c>
      <c r="B92" s="66">
        <v>87500</v>
      </c>
      <c r="C92" s="106">
        <f t="shared" si="30"/>
        <v>618.98148148148027</v>
      </c>
      <c r="D92" s="82">
        <f t="shared" si="31"/>
        <v>7.0740740740740599E-3</v>
      </c>
      <c r="E92" s="83">
        <f t="shared" si="25"/>
        <v>28.819865319865428</v>
      </c>
      <c r="F92" s="83">
        <f t="shared" si="45"/>
        <v>56.271043771043658</v>
      </c>
      <c r="G92" s="99">
        <f t="shared" si="32"/>
        <v>6.4309764309764179E-4</v>
      </c>
      <c r="H92" s="75" t="e">
        <f>IF(Selbstdeklaration!$C$119=I92,L92,0)</f>
        <v>#NUM!</v>
      </c>
      <c r="I92" s="66">
        <v>87500</v>
      </c>
      <c r="J92" s="106">
        <f t="shared" si="33"/>
        <v>1038.6574074074017</v>
      </c>
      <c r="K92" s="82">
        <f t="shared" si="34"/>
        <v>1.1870370370370305E-2</v>
      </c>
      <c r="L92" s="83">
        <f t="shared" si="26"/>
        <v>65.940235690236207</v>
      </c>
      <c r="M92" s="83">
        <f t="shared" si="46"/>
        <v>94.423400673400153</v>
      </c>
      <c r="N92" s="99">
        <f t="shared" si="35"/>
        <v>1.0791245791245733E-3</v>
      </c>
      <c r="O92" s="75" t="e">
        <f>IF(Selbstdeklaration!$C$119=P92,S92,0)</f>
        <v>#NUM!</v>
      </c>
      <c r="P92" s="66">
        <v>87500</v>
      </c>
      <c r="Q92" s="106">
        <f t="shared" si="36"/>
        <v>353.56481481481586</v>
      </c>
      <c r="R92" s="82">
        <f t="shared" si="37"/>
        <v>4.0407407407407527E-3</v>
      </c>
      <c r="S92" s="83">
        <f t="shared" si="27"/>
        <v>23.494107744107648</v>
      </c>
      <c r="T92" s="83">
        <f t="shared" si="47"/>
        <v>32.142255892255989</v>
      </c>
      <c r="U92" s="99">
        <f t="shared" si="38"/>
        <v>3.6734006734006843E-4</v>
      </c>
      <c r="V92" s="75" t="e">
        <f>IF(Selbstdeklaration!$C$119=W92,Z92,0)</f>
        <v>#NUM!</v>
      </c>
      <c r="W92" s="66">
        <v>87500</v>
      </c>
      <c r="X92" s="106">
        <f t="shared" si="39"/>
        <v>696.11111111111074</v>
      </c>
      <c r="Y92" s="82">
        <f t="shared" si="40"/>
        <v>7.9555555555555508E-3</v>
      </c>
      <c r="Z92" s="83">
        <f t="shared" si="28"/>
        <v>44.717171717171752</v>
      </c>
      <c r="AA92" s="83">
        <f t="shared" si="48"/>
        <v>63.282828282828248</v>
      </c>
      <c r="AB92" s="99">
        <f t="shared" si="41"/>
        <v>7.2323232323232283E-4</v>
      </c>
      <c r="AC92" s="75" t="e">
        <f>IF(Selbstdeklaration!$C$119=AD92,AE92,0)</f>
        <v>#NUM!</v>
      </c>
      <c r="AD92" s="66">
        <v>87500</v>
      </c>
      <c r="AE92" s="106">
        <f t="shared" si="42"/>
        <v>75.707304526749098</v>
      </c>
      <c r="AF92" s="82">
        <f t="shared" si="43"/>
        <v>8.6522633744856115E-4</v>
      </c>
      <c r="AG92" s="83">
        <f t="shared" si="29"/>
        <v>54.292695473250902</v>
      </c>
      <c r="AH92" s="83">
        <f t="shared" si="49"/>
        <v>6.8824822297044639</v>
      </c>
      <c r="AI92" s="99">
        <f t="shared" si="44"/>
        <v>7.8656939768051017E-5</v>
      </c>
    </row>
    <row r="93" spans="1:35" x14ac:dyDescent="0.3">
      <c r="A93" s="75" t="e">
        <f>IF(Selbstdeklaration!$C$119=B93,E93,0)</f>
        <v>#NUM!</v>
      </c>
      <c r="B93" s="66">
        <v>88000</v>
      </c>
      <c r="C93" s="106">
        <f t="shared" si="30"/>
        <v>622.38814814814691</v>
      </c>
      <c r="D93" s="82">
        <f t="shared" si="31"/>
        <v>7.0725925925925782E-3</v>
      </c>
      <c r="E93" s="83">
        <f t="shared" si="25"/>
        <v>28.510168350168463</v>
      </c>
      <c r="F93" s="83">
        <f t="shared" si="45"/>
        <v>56.58074074074063</v>
      </c>
      <c r="G93" s="99">
        <f t="shared" si="32"/>
        <v>6.4296296296296172E-4</v>
      </c>
      <c r="H93" s="75" t="e">
        <f>IF(Selbstdeklaration!$C$119=I93,L93,0)</f>
        <v>#NUM!</v>
      </c>
      <c r="I93" s="66">
        <v>88000</v>
      </c>
      <c r="J93" s="106">
        <f t="shared" si="33"/>
        <v>1045.700740740735</v>
      </c>
      <c r="K93" s="82">
        <f t="shared" si="34"/>
        <v>1.1882962962962897E-2</v>
      </c>
      <c r="L93" s="83">
        <f t="shared" si="26"/>
        <v>65.299932659933177</v>
      </c>
      <c r="M93" s="83">
        <f t="shared" si="46"/>
        <v>95.063703703703183</v>
      </c>
      <c r="N93" s="99">
        <f t="shared" si="35"/>
        <v>1.0802693602693543E-3</v>
      </c>
      <c r="O93" s="75" t="e">
        <f>IF(Selbstdeklaration!$C$119=P93,S93,0)</f>
        <v>#NUM!</v>
      </c>
      <c r="P93" s="66">
        <v>88000</v>
      </c>
      <c r="Q93" s="106">
        <f t="shared" si="36"/>
        <v>356.04148148148255</v>
      </c>
      <c r="R93" s="82">
        <f t="shared" si="37"/>
        <v>4.045925925925938E-3</v>
      </c>
      <c r="S93" s="83">
        <f t="shared" si="27"/>
        <v>23.268956228956132</v>
      </c>
      <c r="T93" s="83">
        <f t="shared" si="47"/>
        <v>32.367407407407505</v>
      </c>
      <c r="U93" s="99">
        <f t="shared" si="38"/>
        <v>3.678114478114489E-4</v>
      </c>
      <c r="V93" s="75" t="e">
        <f>IF(Selbstdeklaration!$C$119=W93,Z93,0)</f>
        <v>#NUM!</v>
      </c>
      <c r="W93" s="66">
        <v>88000</v>
      </c>
      <c r="X93" s="106">
        <f t="shared" si="39"/>
        <v>700.87111111111062</v>
      </c>
      <c r="Y93" s="82">
        <f t="shared" si="40"/>
        <v>7.9644444444444389E-3</v>
      </c>
      <c r="Z93" s="83">
        <f t="shared" si="28"/>
        <v>44.284444444444489</v>
      </c>
      <c r="AA93" s="83">
        <f t="shared" si="48"/>
        <v>63.715555555555511</v>
      </c>
      <c r="AB93" s="99">
        <f t="shared" si="41"/>
        <v>7.2404040404040358E-4</v>
      </c>
      <c r="AC93" s="75" t="e">
        <f>IF(Selbstdeklaration!$C$119=AD93,AE93,0)</f>
        <v>#NUM!</v>
      </c>
      <c r="AD93" s="66">
        <v>88000</v>
      </c>
      <c r="AE93" s="106">
        <f t="shared" si="42"/>
        <v>76.230452674897251</v>
      </c>
      <c r="AF93" s="82">
        <f t="shared" si="43"/>
        <v>8.662551440329233E-4</v>
      </c>
      <c r="AG93" s="83">
        <f t="shared" si="29"/>
        <v>53.769547325102749</v>
      </c>
      <c r="AH93" s="83">
        <f t="shared" si="49"/>
        <v>6.930041152263386</v>
      </c>
      <c r="AI93" s="99">
        <f t="shared" si="44"/>
        <v>7.8750467639356658E-5</v>
      </c>
    </row>
    <row r="94" spans="1:35" x14ac:dyDescent="0.3">
      <c r="A94" s="75" t="e">
        <f>IF(Selbstdeklaration!$C$119=B94,E94,0)</f>
        <v>#NUM!</v>
      </c>
      <c r="B94" s="66">
        <v>88500</v>
      </c>
      <c r="C94" s="106">
        <f t="shared" si="30"/>
        <v>625.79333333333204</v>
      </c>
      <c r="D94" s="82">
        <f t="shared" si="31"/>
        <v>7.0711111111110966E-3</v>
      </c>
      <c r="E94" s="83">
        <f t="shared" si="25"/>
        <v>28.200606060606177</v>
      </c>
      <c r="F94" s="83">
        <f t="shared" si="45"/>
        <v>56.89030303030291</v>
      </c>
      <c r="G94" s="99">
        <f t="shared" si="32"/>
        <v>6.4282828282828143E-4</v>
      </c>
      <c r="H94" s="75" t="e">
        <f>IF(Selbstdeklaration!$C$119=I94,L94,0)</f>
        <v>#NUM!</v>
      </c>
      <c r="I94" s="66">
        <v>88500</v>
      </c>
      <c r="J94" s="106">
        <f t="shared" si="33"/>
        <v>1052.7566666666607</v>
      </c>
      <c r="K94" s="82">
        <f t="shared" si="34"/>
        <v>1.1895555555555489E-2</v>
      </c>
      <c r="L94" s="83">
        <f t="shared" si="26"/>
        <v>64.658484848485386</v>
      </c>
      <c r="M94" s="83">
        <f t="shared" si="46"/>
        <v>95.705151515150973</v>
      </c>
      <c r="N94" s="99">
        <f t="shared" si="35"/>
        <v>1.0814141414141353E-3</v>
      </c>
      <c r="O94" s="75" t="e">
        <f>IF(Selbstdeklaration!$C$119=P94,S94,0)</f>
        <v>#NUM!</v>
      </c>
      <c r="P94" s="66">
        <v>88500</v>
      </c>
      <c r="Q94" s="106">
        <f t="shared" si="36"/>
        <v>358.52333333333439</v>
      </c>
      <c r="R94" s="82">
        <f t="shared" si="37"/>
        <v>4.0511111111111234E-3</v>
      </c>
      <c r="S94" s="83">
        <f t="shared" si="27"/>
        <v>23.043333333333237</v>
      </c>
      <c r="T94" s="83">
        <f t="shared" si="47"/>
        <v>32.593030303030396</v>
      </c>
      <c r="U94" s="99">
        <f t="shared" si="38"/>
        <v>3.6828282828282931E-4</v>
      </c>
      <c r="V94" s="75" t="e">
        <f>IF(Selbstdeklaration!$C$119=W94,Z94,0)</f>
        <v>#NUM!</v>
      </c>
      <c r="W94" s="66">
        <v>88500</v>
      </c>
      <c r="X94" s="106">
        <f t="shared" si="39"/>
        <v>705.63999999999942</v>
      </c>
      <c r="Y94" s="82">
        <f t="shared" si="40"/>
        <v>7.9733333333333271E-3</v>
      </c>
      <c r="Z94" s="83">
        <f t="shared" si="28"/>
        <v>43.850909090909141</v>
      </c>
      <c r="AA94" s="83">
        <f t="shared" si="48"/>
        <v>64.149090909090859</v>
      </c>
      <c r="AB94" s="99">
        <f t="shared" si="41"/>
        <v>7.2484848484848433E-4</v>
      </c>
      <c r="AC94" s="75" t="e">
        <f>IF(Selbstdeklaration!$C$119=AD94,AE94,0)</f>
        <v>#NUM!</v>
      </c>
      <c r="AD94" s="66">
        <v>88500</v>
      </c>
      <c r="AE94" s="106">
        <f t="shared" si="42"/>
        <v>76.754629629629761</v>
      </c>
      <c r="AF94" s="82">
        <f t="shared" si="43"/>
        <v>8.6728395061728546E-4</v>
      </c>
      <c r="AG94" s="83">
        <f t="shared" si="29"/>
        <v>53.245370370370239</v>
      </c>
      <c r="AH94" s="83">
        <f t="shared" si="49"/>
        <v>6.9776936026936145</v>
      </c>
      <c r="AI94" s="99">
        <f t="shared" si="44"/>
        <v>7.8843995510662312E-5</v>
      </c>
    </row>
    <row r="95" spans="1:35" x14ac:dyDescent="0.3">
      <c r="A95" s="75" t="e">
        <f>IF(Selbstdeklaration!$C$119=B95,E95,0)</f>
        <v>#NUM!</v>
      </c>
      <c r="B95" s="66">
        <v>89000</v>
      </c>
      <c r="C95" s="106">
        <f t="shared" si="30"/>
        <v>629.19703703703578</v>
      </c>
      <c r="D95" s="82">
        <f t="shared" si="31"/>
        <v>7.069629629629615E-3</v>
      </c>
      <c r="E95" s="83">
        <f t="shared" si="25"/>
        <v>27.891178451178565</v>
      </c>
      <c r="F95" s="83">
        <f t="shared" si="45"/>
        <v>57.199730639730525</v>
      </c>
      <c r="G95" s="99">
        <f t="shared" si="32"/>
        <v>6.4269360269360136E-4</v>
      </c>
      <c r="H95" s="75" t="e">
        <f>IF(Selbstdeklaration!$C$119=I95,L95,0)</f>
        <v>#NUM!</v>
      </c>
      <c r="I95" s="66">
        <v>89000</v>
      </c>
      <c r="J95" s="106">
        <f t="shared" si="33"/>
        <v>1059.8251851851792</v>
      </c>
      <c r="K95" s="82">
        <f t="shared" si="34"/>
        <v>1.1908148148148081E-2</v>
      </c>
      <c r="L95" s="83">
        <f t="shared" si="26"/>
        <v>64.015892255892808</v>
      </c>
      <c r="M95" s="83">
        <f t="shared" si="46"/>
        <v>96.347744107743566</v>
      </c>
      <c r="N95" s="99">
        <f t="shared" si="35"/>
        <v>1.0825589225589164E-3</v>
      </c>
      <c r="O95" s="75" t="e">
        <f>IF(Selbstdeklaration!$C$119=P95,S95,0)</f>
        <v>#NUM!</v>
      </c>
      <c r="P95" s="66">
        <v>89000</v>
      </c>
      <c r="Q95" s="106">
        <f t="shared" si="36"/>
        <v>361.01037037037145</v>
      </c>
      <c r="R95" s="82">
        <f t="shared" si="37"/>
        <v>4.0562962962963087E-3</v>
      </c>
      <c r="S95" s="83">
        <f t="shared" si="27"/>
        <v>22.817239057238961</v>
      </c>
      <c r="T95" s="83">
        <f t="shared" si="47"/>
        <v>32.819124579124676</v>
      </c>
      <c r="U95" s="99">
        <f t="shared" si="38"/>
        <v>3.6875420875420983E-4</v>
      </c>
      <c r="V95" s="75" t="e">
        <f>IF(Selbstdeklaration!$C$119=W95,Z95,0)</f>
        <v>#NUM!</v>
      </c>
      <c r="W95" s="66">
        <v>89000</v>
      </c>
      <c r="X95" s="106">
        <f t="shared" si="39"/>
        <v>710.41777777777713</v>
      </c>
      <c r="Y95" s="82">
        <f t="shared" si="40"/>
        <v>7.9822222222222152E-3</v>
      </c>
      <c r="Z95" s="83">
        <f t="shared" si="28"/>
        <v>43.416565656565716</v>
      </c>
      <c r="AA95" s="83">
        <f t="shared" si="48"/>
        <v>64.583434343434291</v>
      </c>
      <c r="AB95" s="99">
        <f t="shared" si="41"/>
        <v>7.2565656565656508E-4</v>
      </c>
      <c r="AC95" s="75" t="e">
        <f>IF(Selbstdeklaration!$C$119=AD95,AE95,0)</f>
        <v>#NUM!</v>
      </c>
      <c r="AD95" s="66">
        <v>89000</v>
      </c>
      <c r="AE95" s="106">
        <f t="shared" si="42"/>
        <v>77.279835390946644</v>
      </c>
      <c r="AF95" s="82">
        <f t="shared" si="43"/>
        <v>8.6831275720164762E-4</v>
      </c>
      <c r="AG95" s="83">
        <f t="shared" si="29"/>
        <v>52.720164609053356</v>
      </c>
      <c r="AH95" s="83">
        <f t="shared" si="49"/>
        <v>7.0254395809951493</v>
      </c>
      <c r="AI95" s="99">
        <f t="shared" si="44"/>
        <v>7.8937523381967967E-5</v>
      </c>
    </row>
    <row r="96" spans="1:35" x14ac:dyDescent="0.3">
      <c r="A96" s="75" t="e">
        <f>IF(Selbstdeklaration!$C$119=B96,E96,0)</f>
        <v>#NUM!</v>
      </c>
      <c r="B96" s="79">
        <v>89500</v>
      </c>
      <c r="C96" s="106">
        <f t="shared" si="30"/>
        <v>632.59925925925791</v>
      </c>
      <c r="D96" s="82">
        <f t="shared" si="31"/>
        <v>7.0681481481481333E-3</v>
      </c>
      <c r="E96" s="83">
        <f t="shared" si="25"/>
        <v>27.581885521885646</v>
      </c>
      <c r="F96" s="83">
        <f t="shared" si="45"/>
        <v>57.509023569023448</v>
      </c>
      <c r="G96" s="99">
        <f t="shared" si="32"/>
        <v>6.4255892255892118E-4</v>
      </c>
      <c r="H96" s="75" t="e">
        <f>IF(Selbstdeklaration!$C$119=I96,L96,0)</f>
        <v>#NUM!</v>
      </c>
      <c r="I96" s="79">
        <v>89500</v>
      </c>
      <c r="J96" s="106">
        <f t="shared" si="33"/>
        <v>1066.9062962962903</v>
      </c>
      <c r="K96" s="82">
        <f t="shared" si="34"/>
        <v>1.1920740740740673E-2</v>
      </c>
      <c r="L96" s="83">
        <f t="shared" si="26"/>
        <v>63.372154882155428</v>
      </c>
      <c r="M96" s="83">
        <f t="shared" si="46"/>
        <v>96.991481481480932</v>
      </c>
      <c r="N96" s="99">
        <f t="shared" si="35"/>
        <v>1.0837037037036976E-3</v>
      </c>
      <c r="O96" s="75" t="e">
        <f>IF(Selbstdeklaration!$C$119=P96,S96,0)</f>
        <v>#NUM!</v>
      </c>
      <c r="P96" s="79">
        <v>89500</v>
      </c>
      <c r="Q96" s="106">
        <f t="shared" si="36"/>
        <v>363.50259259259371</v>
      </c>
      <c r="R96" s="82">
        <f t="shared" si="37"/>
        <v>4.061481481481494E-3</v>
      </c>
      <c r="S96" s="83">
        <f t="shared" si="27"/>
        <v>22.5906734006733</v>
      </c>
      <c r="T96" s="83">
        <f t="shared" si="47"/>
        <v>33.045690235690337</v>
      </c>
      <c r="U96" s="99">
        <f t="shared" si="38"/>
        <v>3.6922558922559035E-4</v>
      </c>
      <c r="V96" s="75" t="e">
        <f>IF(Selbstdeklaration!$C$119=W96,Z96,0)</f>
        <v>#NUM!</v>
      </c>
      <c r="W96" s="79">
        <v>89500</v>
      </c>
      <c r="X96" s="106">
        <f t="shared" si="39"/>
        <v>715.20444444444377</v>
      </c>
      <c r="Y96" s="82">
        <f t="shared" si="40"/>
        <v>7.9911111111111034E-3</v>
      </c>
      <c r="Z96" s="83">
        <f t="shared" si="28"/>
        <v>42.981414141414206</v>
      </c>
      <c r="AA96" s="83">
        <f t="shared" si="48"/>
        <v>65.018585858585794</v>
      </c>
      <c r="AB96" s="99">
        <f t="shared" si="41"/>
        <v>7.2646464646464572E-4</v>
      </c>
      <c r="AC96" s="75" t="e">
        <f>IF(Selbstdeklaration!$C$119=AD96,AE96,0)</f>
        <v>#NUM!</v>
      </c>
      <c r="AD96" s="79">
        <v>89500</v>
      </c>
      <c r="AE96" s="106">
        <f t="shared" si="42"/>
        <v>77.806069958847871</v>
      </c>
      <c r="AF96" s="82">
        <f t="shared" si="43"/>
        <v>8.6934156378600978E-4</v>
      </c>
      <c r="AG96" s="83">
        <f t="shared" si="29"/>
        <v>52.193930041152129</v>
      </c>
      <c r="AH96" s="83">
        <f t="shared" si="49"/>
        <v>7.0732790871679887</v>
      </c>
      <c r="AI96" s="99">
        <f t="shared" si="44"/>
        <v>7.9031051253273621E-5</v>
      </c>
    </row>
    <row r="97" spans="1:35" x14ac:dyDescent="0.3">
      <c r="A97" s="75" t="e">
        <f>IF(Selbstdeklaration!$C$119=B97,E97,0)</f>
        <v>#NUM!</v>
      </c>
      <c r="B97" s="66">
        <v>90000</v>
      </c>
      <c r="C97" s="106">
        <f t="shared" si="30"/>
        <v>635.99999999999864</v>
      </c>
      <c r="D97" s="82">
        <f t="shared" si="31"/>
        <v>7.0666666666666517E-3</v>
      </c>
      <c r="E97" s="83">
        <f t="shared" si="25"/>
        <v>27.272727272727398</v>
      </c>
      <c r="F97" s="83">
        <f t="shared" si="45"/>
        <v>57.818181818181692</v>
      </c>
      <c r="G97" s="99">
        <f t="shared" si="32"/>
        <v>6.42424242424241E-4</v>
      </c>
      <c r="H97" s="75" t="e">
        <f>IF(Selbstdeklaration!$C$119=I97,L97,0)</f>
        <v>#NUM!</v>
      </c>
      <c r="I97" s="66">
        <v>90000</v>
      </c>
      <c r="J97" s="106">
        <f t="shared" si="33"/>
        <v>1073.9999999999939</v>
      </c>
      <c r="K97" s="82">
        <f t="shared" si="34"/>
        <v>1.1933333333333265E-2</v>
      </c>
      <c r="L97" s="83">
        <f t="shared" si="26"/>
        <v>62.727272727273288</v>
      </c>
      <c r="M97" s="83">
        <f t="shared" si="46"/>
        <v>97.636363636363072</v>
      </c>
      <c r="N97" s="99">
        <f t="shared" si="35"/>
        <v>1.0848484848484787E-3</v>
      </c>
      <c r="O97" s="75" t="e">
        <f>IF(Selbstdeklaration!$C$119=P97,S97,0)</f>
        <v>#NUM!</v>
      </c>
      <c r="P97" s="66">
        <v>90000</v>
      </c>
      <c r="Q97" s="106">
        <f t="shared" si="36"/>
        <v>366.00000000000114</v>
      </c>
      <c r="R97" s="82">
        <f t="shared" si="37"/>
        <v>4.0666666666666794E-3</v>
      </c>
      <c r="S97" s="83">
        <f t="shared" si="27"/>
        <v>22.36363636363626</v>
      </c>
      <c r="T97" s="83">
        <f t="shared" si="47"/>
        <v>33.272727272727373</v>
      </c>
      <c r="U97" s="99">
        <f t="shared" si="38"/>
        <v>3.6969696969697081E-4</v>
      </c>
      <c r="V97" s="75" t="e">
        <f>IF(Selbstdeklaration!$C$119=W97,Z97,0)</f>
        <v>#NUM!</v>
      </c>
      <c r="W97" s="66">
        <v>90000</v>
      </c>
      <c r="X97" s="106">
        <f t="shared" si="39"/>
        <v>719.9999999999992</v>
      </c>
      <c r="Y97" s="82">
        <f t="shared" si="40"/>
        <v>7.9999999999999915E-3</v>
      </c>
      <c r="Z97" s="83">
        <f t="shared" si="28"/>
        <v>42.545454545454618</v>
      </c>
      <c r="AA97" s="83">
        <f t="shared" si="48"/>
        <v>65.454545454545382</v>
      </c>
      <c r="AB97" s="99">
        <f t="shared" si="41"/>
        <v>7.2727272727272647E-4</v>
      </c>
      <c r="AC97" s="75" t="e">
        <f>IF(Selbstdeklaration!$C$119=AD97,AE97,0)</f>
        <v>#NUM!</v>
      </c>
      <c r="AD97" s="66">
        <v>90000</v>
      </c>
      <c r="AE97" s="106">
        <f t="shared" si="42"/>
        <v>78.333333333333471</v>
      </c>
      <c r="AF97" s="82">
        <f t="shared" si="43"/>
        <v>8.7037037037037193E-4</v>
      </c>
      <c r="AG97" s="83">
        <f t="shared" si="29"/>
        <v>51.666666666666529</v>
      </c>
      <c r="AH97" s="83">
        <f t="shared" si="49"/>
        <v>7.1212121212121335</v>
      </c>
      <c r="AI97" s="99">
        <f t="shared" si="44"/>
        <v>7.9124579124579262E-5</v>
      </c>
    </row>
    <row r="98" spans="1:35" x14ac:dyDescent="0.3">
      <c r="A98" s="75" t="e">
        <f>IF(Selbstdeklaration!$C$119=B98,E98,0)</f>
        <v>#NUM!</v>
      </c>
      <c r="B98" s="66">
        <v>90500</v>
      </c>
      <c r="C98" s="106">
        <f t="shared" si="30"/>
        <v>639.39925925925786</v>
      </c>
      <c r="D98" s="82">
        <f t="shared" si="31"/>
        <v>7.06518518518517E-3</v>
      </c>
      <c r="E98" s="83">
        <f t="shared" si="25"/>
        <v>26.963703703703832</v>
      </c>
      <c r="F98" s="83">
        <f t="shared" si="45"/>
        <v>58.127205387205258</v>
      </c>
      <c r="G98" s="99">
        <f t="shared" si="32"/>
        <v>6.4228956228956082E-4</v>
      </c>
      <c r="H98" s="75" t="e">
        <f>IF(Selbstdeklaration!$C$119=I98,L98,0)</f>
        <v>#NUM!</v>
      </c>
      <c r="I98" s="66">
        <v>90500</v>
      </c>
      <c r="J98" s="106">
        <f t="shared" si="33"/>
        <v>1081.1062962962901</v>
      </c>
      <c r="K98" s="82">
        <f t="shared" si="34"/>
        <v>1.1945925925925856E-2</v>
      </c>
      <c r="L98" s="83">
        <f t="shared" si="26"/>
        <v>62.081245791246353</v>
      </c>
      <c r="M98" s="83">
        <f t="shared" si="46"/>
        <v>98.282390572390014</v>
      </c>
      <c r="N98" s="99">
        <f t="shared" si="35"/>
        <v>1.0859932659932599E-3</v>
      </c>
      <c r="O98" s="75" t="e">
        <f>IF(Selbstdeklaration!$C$119=P98,S98,0)</f>
        <v>#NUM!</v>
      </c>
      <c r="P98" s="66">
        <v>90500</v>
      </c>
      <c r="Q98" s="106">
        <f t="shared" si="36"/>
        <v>368.50259259259377</v>
      </c>
      <c r="R98" s="82">
        <f t="shared" si="37"/>
        <v>4.0718518518518647E-3</v>
      </c>
      <c r="S98" s="83">
        <f t="shared" si="27"/>
        <v>22.136127946127839</v>
      </c>
      <c r="T98" s="83">
        <f t="shared" si="47"/>
        <v>33.500235690235797</v>
      </c>
      <c r="U98" s="99">
        <f t="shared" si="38"/>
        <v>3.7016835016835133E-4</v>
      </c>
      <c r="V98" s="75" t="e">
        <f>IF(Selbstdeklaration!$C$119=W98,Z98,0)</f>
        <v>#NUM!</v>
      </c>
      <c r="W98" s="66">
        <v>90500</v>
      </c>
      <c r="X98" s="106">
        <f t="shared" si="39"/>
        <v>724.80444444444356</v>
      </c>
      <c r="Y98" s="82">
        <f t="shared" si="40"/>
        <v>8.0088888888888796E-3</v>
      </c>
      <c r="Z98" s="83">
        <f t="shared" si="28"/>
        <v>42.108686868686952</v>
      </c>
      <c r="AA98" s="83">
        <f t="shared" si="48"/>
        <v>65.891313131313055</v>
      </c>
      <c r="AB98" s="99">
        <f t="shared" si="41"/>
        <v>7.2808080808080722E-4</v>
      </c>
      <c r="AC98" s="75" t="e">
        <f>IF(Selbstdeklaration!$C$119=AD98,AE98,0)</f>
        <v>#NUM!</v>
      </c>
      <c r="AD98" s="66">
        <v>90500</v>
      </c>
      <c r="AE98" s="106">
        <f t="shared" si="42"/>
        <v>78.861625514403428</v>
      </c>
      <c r="AF98" s="82">
        <f t="shared" si="43"/>
        <v>8.7139917695473409E-4</v>
      </c>
      <c r="AG98" s="83">
        <f t="shared" si="29"/>
        <v>51.138374485596572</v>
      </c>
      <c r="AH98" s="83">
        <f t="shared" si="49"/>
        <v>7.1692386831275847</v>
      </c>
      <c r="AI98" s="99">
        <f t="shared" si="44"/>
        <v>7.9218106995884916E-5</v>
      </c>
    </row>
    <row r="99" spans="1:35" s="67" customFormat="1" x14ac:dyDescent="0.3">
      <c r="A99" s="75" t="e">
        <f>IF(Selbstdeklaration!$C$119=B99,E99,0)</f>
        <v>#NUM!</v>
      </c>
      <c r="B99" s="66">
        <v>91000</v>
      </c>
      <c r="C99" s="106">
        <f t="shared" si="30"/>
        <v>642.79703703703569</v>
      </c>
      <c r="D99" s="82">
        <f t="shared" si="31"/>
        <v>7.0637037037036884E-3</v>
      </c>
      <c r="E99" s="83">
        <f t="shared" si="25"/>
        <v>26.654814814814937</v>
      </c>
      <c r="F99" s="83">
        <f t="shared" si="45"/>
        <v>58.436094276094153</v>
      </c>
      <c r="G99" s="99">
        <f t="shared" si="32"/>
        <v>6.4215488215488075E-4</v>
      </c>
      <c r="H99" s="75" t="e">
        <f>IF(Selbstdeklaration!$C$119=I99,L99,0)</f>
        <v>#NUM!</v>
      </c>
      <c r="I99" s="66">
        <v>91000</v>
      </c>
      <c r="J99" s="106">
        <f t="shared" si="33"/>
        <v>1088.2251851851788</v>
      </c>
      <c r="K99" s="82">
        <f t="shared" si="34"/>
        <v>1.1958518518518448E-2</v>
      </c>
      <c r="L99" s="83">
        <f t="shared" si="26"/>
        <v>61.434074074074651</v>
      </c>
      <c r="M99" s="83">
        <f t="shared" si="46"/>
        <v>98.929562289561716</v>
      </c>
      <c r="N99" s="99">
        <f t="shared" si="35"/>
        <v>1.0871380471380407E-3</v>
      </c>
      <c r="O99" s="75" t="e">
        <f>IF(Selbstdeklaration!$C$119=P99,S99,0)</f>
        <v>#NUM!</v>
      </c>
      <c r="P99" s="66">
        <v>91000</v>
      </c>
      <c r="Q99" s="106">
        <f t="shared" si="36"/>
        <v>371.01037037037156</v>
      </c>
      <c r="R99" s="82">
        <f t="shared" si="37"/>
        <v>4.07703703703705E-3</v>
      </c>
      <c r="S99" s="83">
        <f t="shared" si="27"/>
        <v>21.90814814814804</v>
      </c>
      <c r="T99" s="83">
        <f t="shared" si="47"/>
        <v>33.728215488215596</v>
      </c>
      <c r="U99" s="99">
        <f t="shared" si="38"/>
        <v>3.7063973063973185E-4</v>
      </c>
      <c r="V99" s="75" t="e">
        <f>IF(Selbstdeklaration!$C$119=W99,Z99,0)</f>
        <v>#NUM!</v>
      </c>
      <c r="W99" s="66">
        <v>91000</v>
      </c>
      <c r="X99" s="106">
        <f t="shared" si="39"/>
        <v>729.61777777777684</v>
      </c>
      <c r="Y99" s="82">
        <f t="shared" si="40"/>
        <v>8.0177777777777678E-3</v>
      </c>
      <c r="Z99" s="83">
        <f t="shared" si="28"/>
        <v>41.671111111111195</v>
      </c>
      <c r="AA99" s="83">
        <f t="shared" si="48"/>
        <v>66.328888888888798</v>
      </c>
      <c r="AB99" s="99">
        <f t="shared" si="41"/>
        <v>7.2888888888888786E-4</v>
      </c>
      <c r="AC99" s="75" t="e">
        <f>IF(Selbstdeklaration!$C$119=AD99,AE99,0)</f>
        <v>#NUM!</v>
      </c>
      <c r="AD99" s="66">
        <v>91000</v>
      </c>
      <c r="AE99" s="106">
        <f t="shared" si="42"/>
        <v>79.390946502057758</v>
      </c>
      <c r="AF99" s="82">
        <f t="shared" si="43"/>
        <v>8.7242798353909625E-4</v>
      </c>
      <c r="AG99" s="83">
        <f t="shared" si="29"/>
        <v>50.609053497942242</v>
      </c>
      <c r="AH99" s="83">
        <f t="shared" si="49"/>
        <v>7.2173587729143414</v>
      </c>
      <c r="AI99" s="99">
        <f t="shared" si="44"/>
        <v>7.9311634867190571E-5</v>
      </c>
    </row>
    <row r="100" spans="1:35" s="67" customFormat="1" x14ac:dyDescent="0.3">
      <c r="A100" s="75" t="e">
        <f>IF(Selbstdeklaration!$C$119=B100,E100,0)</f>
        <v>#NUM!</v>
      </c>
      <c r="B100" s="79">
        <v>91500</v>
      </c>
      <c r="C100" s="106">
        <f t="shared" si="30"/>
        <v>646.19333333333191</v>
      </c>
      <c r="D100" s="82">
        <f t="shared" si="31"/>
        <v>7.0622222222222067E-3</v>
      </c>
      <c r="E100" s="83">
        <f t="shared" si="25"/>
        <v>26.346060606060735</v>
      </c>
      <c r="F100" s="83">
        <f t="shared" si="45"/>
        <v>58.744848484848355</v>
      </c>
      <c r="G100" s="99">
        <f t="shared" si="32"/>
        <v>6.4202020202020057E-4</v>
      </c>
      <c r="H100" s="75" t="e">
        <f>IF(Selbstdeklaration!$C$119=I100,L100,0)</f>
        <v>#NUM!</v>
      </c>
      <c r="I100" s="79">
        <v>91500</v>
      </c>
      <c r="J100" s="106">
        <f t="shared" si="33"/>
        <v>1095.3566666666602</v>
      </c>
      <c r="K100" s="82">
        <f t="shared" si="34"/>
        <v>1.197111111111104E-2</v>
      </c>
      <c r="L100" s="83">
        <f t="shared" si="26"/>
        <v>60.785757575758161</v>
      </c>
      <c r="M100" s="83">
        <f t="shared" si="46"/>
        <v>99.577878787878205</v>
      </c>
      <c r="N100" s="99">
        <f t="shared" si="35"/>
        <v>1.088282828282822E-3</v>
      </c>
      <c r="O100" s="75" t="e">
        <f>IF(Selbstdeklaration!$C$119=P100,S100,0)</f>
        <v>#NUM!</v>
      </c>
      <c r="P100" s="79">
        <v>91500</v>
      </c>
      <c r="Q100" s="106">
        <f t="shared" si="36"/>
        <v>373.52333333333451</v>
      </c>
      <c r="R100" s="82">
        <f t="shared" si="37"/>
        <v>4.0822222222222353E-3</v>
      </c>
      <c r="S100" s="83">
        <f t="shared" si="27"/>
        <v>21.679696969696863</v>
      </c>
      <c r="T100" s="83">
        <f t="shared" si="47"/>
        <v>33.95666666666677</v>
      </c>
      <c r="U100" s="99">
        <f t="shared" si="38"/>
        <v>3.7111111111111226E-4</v>
      </c>
      <c r="V100" s="75" t="e">
        <f>IF(Selbstdeklaration!$C$119=W100,Z100,0)</f>
        <v>#NUM!</v>
      </c>
      <c r="W100" s="79">
        <v>91500</v>
      </c>
      <c r="X100" s="106">
        <f t="shared" si="39"/>
        <v>734.43999999999903</v>
      </c>
      <c r="Y100" s="82">
        <f t="shared" si="40"/>
        <v>8.0266666666666559E-3</v>
      </c>
      <c r="Z100" s="83">
        <f t="shared" si="28"/>
        <v>41.232727272727359</v>
      </c>
      <c r="AA100" s="83">
        <f t="shared" si="48"/>
        <v>66.767272727272641</v>
      </c>
      <c r="AB100" s="99">
        <f t="shared" si="41"/>
        <v>7.2969696969696872E-4</v>
      </c>
      <c r="AC100" s="75" t="e">
        <f>IF(Selbstdeklaration!$C$119=AD100,AE100,0)</f>
        <v>#NUM!</v>
      </c>
      <c r="AD100" s="79">
        <v>91500</v>
      </c>
      <c r="AE100" s="106">
        <f t="shared" si="42"/>
        <v>79.921296296296447</v>
      </c>
      <c r="AF100" s="82">
        <f t="shared" si="43"/>
        <v>8.7345679012345841E-4</v>
      </c>
      <c r="AG100" s="83">
        <f t="shared" si="29"/>
        <v>50.078703703703553</v>
      </c>
      <c r="AH100" s="83">
        <f t="shared" si="49"/>
        <v>7.2655723905724043</v>
      </c>
      <c r="AI100" s="99">
        <f t="shared" si="44"/>
        <v>7.9405162738496225E-5</v>
      </c>
    </row>
    <row r="101" spans="1:35" s="67" customFormat="1" x14ac:dyDescent="0.3">
      <c r="A101" s="75" t="e">
        <f>IF(Selbstdeklaration!$C$119=B101,E101,0)</f>
        <v>#NUM!</v>
      </c>
      <c r="B101" s="66">
        <v>92000</v>
      </c>
      <c r="C101" s="106">
        <f t="shared" si="30"/>
        <v>649.58814814814673</v>
      </c>
      <c r="D101" s="82">
        <f t="shared" si="31"/>
        <v>7.0607407407407251E-3</v>
      </c>
      <c r="E101" s="83">
        <f t="shared" si="25"/>
        <v>26.037441077441205</v>
      </c>
      <c r="F101" s="83">
        <f t="shared" si="45"/>
        <v>59.053468013467885</v>
      </c>
      <c r="G101" s="99">
        <f t="shared" si="32"/>
        <v>6.418855218855205E-4</v>
      </c>
      <c r="H101" s="75" t="e">
        <f>IF(Selbstdeklaration!$C$119=I101,L101,0)</f>
        <v>#NUM!</v>
      </c>
      <c r="I101" s="66">
        <v>92000</v>
      </c>
      <c r="J101" s="106">
        <f t="shared" si="33"/>
        <v>1102.500740740734</v>
      </c>
      <c r="K101" s="82">
        <f t="shared" si="34"/>
        <v>1.1983703703703632E-2</v>
      </c>
      <c r="L101" s="83">
        <f t="shared" si="26"/>
        <v>60.136296296296905</v>
      </c>
      <c r="M101" s="83">
        <f t="shared" si="46"/>
        <v>100.22734006733945</v>
      </c>
      <c r="N101" s="99">
        <f t="shared" si="35"/>
        <v>1.0894276094276028E-3</v>
      </c>
      <c r="O101" s="75" t="e">
        <f>IF(Selbstdeklaration!$C$119=P101,S101,0)</f>
        <v>#NUM!</v>
      </c>
      <c r="P101" s="66">
        <v>92000</v>
      </c>
      <c r="Q101" s="106">
        <f t="shared" si="36"/>
        <v>376.04148148148272</v>
      </c>
      <c r="R101" s="82">
        <f t="shared" si="37"/>
        <v>4.0874074074074207E-3</v>
      </c>
      <c r="S101" s="83">
        <f t="shared" si="27"/>
        <v>21.450774410774297</v>
      </c>
      <c r="T101" s="83">
        <f t="shared" si="47"/>
        <v>34.185589225589339</v>
      </c>
      <c r="U101" s="99">
        <f t="shared" si="38"/>
        <v>3.7158249158249283E-4</v>
      </c>
      <c r="V101" s="75" t="e">
        <f>IF(Selbstdeklaration!$C$119=W101,Z101,0)</f>
        <v>#NUM!</v>
      </c>
      <c r="W101" s="66">
        <v>92000</v>
      </c>
      <c r="X101" s="106">
        <f t="shared" si="39"/>
        <v>739.27111111111003</v>
      </c>
      <c r="Y101" s="82">
        <f t="shared" si="40"/>
        <v>8.0355555555555441E-3</v>
      </c>
      <c r="Z101" s="83">
        <f t="shared" si="28"/>
        <v>40.793535353535454</v>
      </c>
      <c r="AA101" s="83">
        <f t="shared" si="48"/>
        <v>67.206464646464553</v>
      </c>
      <c r="AB101" s="99">
        <f t="shared" si="41"/>
        <v>7.3050505050504947E-4</v>
      </c>
      <c r="AC101" s="75" t="e">
        <f>IF(Selbstdeklaration!$C$119=AD101,AE101,0)</f>
        <v>#NUM!</v>
      </c>
      <c r="AD101" s="66">
        <v>92000</v>
      </c>
      <c r="AE101" s="106">
        <f t="shared" si="42"/>
        <v>80.452674897119493</v>
      </c>
      <c r="AF101" s="82">
        <f t="shared" si="43"/>
        <v>8.7448559670782057E-4</v>
      </c>
      <c r="AG101" s="83">
        <f t="shared" si="29"/>
        <v>49.547325102880507</v>
      </c>
      <c r="AH101" s="83">
        <f t="shared" si="49"/>
        <v>7.3138795361017719</v>
      </c>
      <c r="AI101" s="99">
        <f t="shared" si="44"/>
        <v>7.9498690609801866E-5</v>
      </c>
    </row>
    <row r="102" spans="1:35" s="67" customFormat="1" x14ac:dyDescent="0.3">
      <c r="A102" s="75" t="e">
        <f>IF(Selbstdeklaration!$C$119=B102,E102,0)</f>
        <v>#NUM!</v>
      </c>
      <c r="B102" s="66">
        <v>92500</v>
      </c>
      <c r="C102" s="106">
        <f t="shared" si="30"/>
        <v>652.98148148148005</v>
      </c>
      <c r="D102" s="82">
        <f t="shared" si="31"/>
        <v>7.0592592592592434E-3</v>
      </c>
      <c r="E102" s="83">
        <f t="shared" si="25"/>
        <v>25.72895622895636</v>
      </c>
      <c r="F102" s="83">
        <f t="shared" si="45"/>
        <v>59.36195286195273</v>
      </c>
      <c r="G102" s="99">
        <f t="shared" si="32"/>
        <v>6.4175084175084032E-4</v>
      </c>
      <c r="H102" s="75" t="e">
        <f>IF(Selbstdeklaration!$C$119=I102,L102,0)</f>
        <v>#NUM!</v>
      </c>
      <c r="I102" s="66">
        <v>92500</v>
      </c>
      <c r="J102" s="106">
        <f t="shared" si="33"/>
        <v>1109.6574074074008</v>
      </c>
      <c r="K102" s="82">
        <f t="shared" si="34"/>
        <v>1.1996296296296224E-2</v>
      </c>
      <c r="L102" s="83">
        <f t="shared" si="26"/>
        <v>59.485690235690839</v>
      </c>
      <c r="M102" s="83">
        <f t="shared" si="46"/>
        <v>100.87794612794552</v>
      </c>
      <c r="N102" s="99">
        <f t="shared" si="35"/>
        <v>1.0905723905723841E-3</v>
      </c>
      <c r="O102" s="75" t="e">
        <f>IF(Selbstdeklaration!$C$119=P102,S102,0)</f>
        <v>#NUM!</v>
      </c>
      <c r="P102" s="66">
        <v>92500</v>
      </c>
      <c r="Q102" s="106">
        <f t="shared" si="36"/>
        <v>378.56481481481603</v>
      </c>
      <c r="R102" s="82">
        <f t="shared" si="37"/>
        <v>4.092592592592606E-3</v>
      </c>
      <c r="S102" s="83">
        <f t="shared" si="27"/>
        <v>21.22138047138036</v>
      </c>
      <c r="T102" s="83">
        <f t="shared" si="47"/>
        <v>34.414983164983276</v>
      </c>
      <c r="U102" s="99">
        <f t="shared" si="38"/>
        <v>3.7205387205387324E-4</v>
      </c>
      <c r="V102" s="75" t="e">
        <f>IF(Selbstdeklaration!$C$119=W102,Z102,0)</f>
        <v>#NUM!</v>
      </c>
      <c r="W102" s="66">
        <v>92500</v>
      </c>
      <c r="X102" s="106">
        <f t="shared" si="39"/>
        <v>744.11111111110995</v>
      </c>
      <c r="Y102" s="82">
        <f t="shared" si="40"/>
        <v>8.0444444444444322E-3</v>
      </c>
      <c r="Z102" s="83">
        <f t="shared" si="28"/>
        <v>40.353535353535456</v>
      </c>
      <c r="AA102" s="83">
        <f t="shared" si="48"/>
        <v>67.646464646464537</v>
      </c>
      <c r="AB102" s="99">
        <f t="shared" si="41"/>
        <v>7.3131313131313011E-4</v>
      </c>
      <c r="AC102" s="75" t="e">
        <f>IF(Selbstdeklaration!$C$119=AD102,AE102,0)</f>
        <v>#NUM!</v>
      </c>
      <c r="AD102" s="66">
        <v>92500</v>
      </c>
      <c r="AE102" s="106">
        <f t="shared" si="42"/>
        <v>80.985082304526898</v>
      </c>
      <c r="AF102" s="82">
        <f t="shared" si="43"/>
        <v>8.7551440329218272E-4</v>
      </c>
      <c r="AG102" s="83">
        <f t="shared" si="29"/>
        <v>49.014917695473102</v>
      </c>
      <c r="AH102" s="83">
        <f t="shared" si="49"/>
        <v>7.3622802095024449</v>
      </c>
      <c r="AI102" s="99">
        <f t="shared" si="44"/>
        <v>7.9592218481107507E-5</v>
      </c>
    </row>
    <row r="103" spans="1:35" s="67" customFormat="1" x14ac:dyDescent="0.3">
      <c r="A103" s="75" t="e">
        <f>IF(Selbstdeklaration!$C$119=B103,E103,0)</f>
        <v>#NUM!</v>
      </c>
      <c r="B103" s="66">
        <v>93000</v>
      </c>
      <c r="C103" s="106">
        <f t="shared" si="30"/>
        <v>656.37333333333186</v>
      </c>
      <c r="D103" s="82">
        <f t="shared" si="31"/>
        <v>7.0577777777777618E-3</v>
      </c>
      <c r="E103" s="83">
        <f t="shared" si="25"/>
        <v>25.420606060606193</v>
      </c>
      <c r="F103" s="83">
        <f t="shared" si="45"/>
        <v>59.670303030302897</v>
      </c>
      <c r="G103" s="99">
        <f t="shared" si="32"/>
        <v>6.4161616161616014E-4</v>
      </c>
      <c r="H103" s="75" t="e">
        <f>IF(Selbstdeklaration!$C$119=I103,L103,0)</f>
        <v>#NUM!</v>
      </c>
      <c r="I103" s="66">
        <v>93000</v>
      </c>
      <c r="J103" s="106">
        <f t="shared" si="33"/>
        <v>1116.8266666666598</v>
      </c>
      <c r="K103" s="82">
        <f t="shared" si="34"/>
        <v>1.2008888888888816E-2</v>
      </c>
      <c r="L103" s="83">
        <f t="shared" si="26"/>
        <v>58.833939393940021</v>
      </c>
      <c r="M103" s="83">
        <f t="shared" si="46"/>
        <v>101.52969696969635</v>
      </c>
      <c r="N103" s="99">
        <f t="shared" si="35"/>
        <v>1.0917171717171651E-3</v>
      </c>
      <c r="O103" s="75" t="e">
        <f>IF(Selbstdeklaration!$C$119=P103,S103,0)</f>
        <v>#NUM!</v>
      </c>
      <c r="P103" s="66">
        <v>93000</v>
      </c>
      <c r="Q103" s="106">
        <f t="shared" si="36"/>
        <v>381.09333333333461</v>
      </c>
      <c r="R103" s="82">
        <f t="shared" si="37"/>
        <v>4.0977777777777913E-3</v>
      </c>
      <c r="S103" s="83">
        <f t="shared" si="27"/>
        <v>20.991515151515035</v>
      </c>
      <c r="T103" s="83">
        <f t="shared" si="47"/>
        <v>34.644848484848602</v>
      </c>
      <c r="U103" s="99">
        <f t="shared" si="38"/>
        <v>3.7252525252525376E-4</v>
      </c>
      <c r="V103" s="75" t="e">
        <f>IF(Selbstdeklaration!$C$119=W103,Z103,0)</f>
        <v>#NUM!</v>
      </c>
      <c r="W103" s="66">
        <v>93000</v>
      </c>
      <c r="X103" s="106">
        <f t="shared" si="39"/>
        <v>748.95999999999879</v>
      </c>
      <c r="Y103" s="82">
        <f t="shared" si="40"/>
        <v>8.0533333333333203E-3</v>
      </c>
      <c r="Z103" s="83">
        <f t="shared" si="28"/>
        <v>39.912727272727381</v>
      </c>
      <c r="AA103" s="83">
        <f t="shared" si="48"/>
        <v>68.087272727272619</v>
      </c>
      <c r="AB103" s="99">
        <f t="shared" si="41"/>
        <v>7.3212121212121097E-4</v>
      </c>
      <c r="AC103" s="75" t="e">
        <f>IF(Selbstdeklaration!$C$119=AD103,AE103,0)</f>
        <v>#NUM!</v>
      </c>
      <c r="AD103" s="66">
        <v>93000</v>
      </c>
      <c r="AE103" s="106">
        <f t="shared" si="42"/>
        <v>81.518518518518675</v>
      </c>
      <c r="AF103" s="82">
        <f t="shared" si="43"/>
        <v>8.7654320987654488E-4</v>
      </c>
      <c r="AG103" s="83">
        <f t="shared" si="29"/>
        <v>48.481481481481325</v>
      </c>
      <c r="AH103" s="83">
        <f t="shared" si="49"/>
        <v>7.4107744107744251</v>
      </c>
      <c r="AI103" s="99">
        <f t="shared" si="44"/>
        <v>7.9685746352413175E-5</v>
      </c>
    </row>
    <row r="104" spans="1:35" s="67" customFormat="1" x14ac:dyDescent="0.3">
      <c r="A104" s="75" t="e">
        <f>IF(Selbstdeklaration!$C$119=B104,E104,0)</f>
        <v>#NUM!</v>
      </c>
      <c r="B104" s="66">
        <v>93500</v>
      </c>
      <c r="C104" s="106">
        <f t="shared" si="30"/>
        <v>659.76370370370216</v>
      </c>
      <c r="D104" s="82">
        <f t="shared" si="31"/>
        <v>7.0562962962962801E-3</v>
      </c>
      <c r="E104" s="83">
        <f t="shared" si="25"/>
        <v>25.112390572390712</v>
      </c>
      <c r="F104" s="83">
        <f t="shared" si="45"/>
        <v>59.978518518518378</v>
      </c>
      <c r="G104" s="99">
        <f t="shared" si="32"/>
        <v>6.4148148148147996E-4</v>
      </c>
      <c r="H104" s="75" t="e">
        <f>IF(Selbstdeklaration!$C$119=I104,L104,0)</f>
        <v>#NUM!</v>
      </c>
      <c r="I104" s="66">
        <v>93500</v>
      </c>
      <c r="J104" s="106">
        <f t="shared" si="33"/>
        <v>1124.0085185185117</v>
      </c>
      <c r="K104" s="82">
        <f t="shared" si="34"/>
        <v>1.2021481481481407E-2</v>
      </c>
      <c r="L104" s="83">
        <f t="shared" si="26"/>
        <v>58.181043771044394</v>
      </c>
      <c r="M104" s="83">
        <f t="shared" si="46"/>
        <v>102.18259259259197</v>
      </c>
      <c r="N104" s="99">
        <f t="shared" si="35"/>
        <v>1.0928619528619463E-3</v>
      </c>
      <c r="O104" s="75" t="e">
        <f>IF(Selbstdeklaration!$C$119=P104,S104,0)</f>
        <v>#NUM!</v>
      </c>
      <c r="P104" s="66">
        <v>93500</v>
      </c>
      <c r="Q104" s="106">
        <f t="shared" si="36"/>
        <v>383.62703703703829</v>
      </c>
      <c r="R104" s="82">
        <f t="shared" si="37"/>
        <v>4.1029629629629766E-3</v>
      </c>
      <c r="S104" s="83">
        <f t="shared" si="27"/>
        <v>20.761178451178338</v>
      </c>
      <c r="T104" s="83">
        <f t="shared" si="47"/>
        <v>34.875185185185302</v>
      </c>
      <c r="U104" s="99">
        <f t="shared" si="38"/>
        <v>3.7299663299663423E-4</v>
      </c>
      <c r="V104" s="75" t="e">
        <f>IF(Selbstdeklaration!$C$119=W104,Z104,0)</f>
        <v>#NUM!</v>
      </c>
      <c r="W104" s="66">
        <v>93500</v>
      </c>
      <c r="X104" s="106">
        <f t="shared" si="39"/>
        <v>753.81777777777654</v>
      </c>
      <c r="Y104" s="82">
        <f t="shared" si="40"/>
        <v>8.0622222222222085E-3</v>
      </c>
      <c r="Z104" s="83">
        <f t="shared" si="28"/>
        <v>39.47111111111122</v>
      </c>
      <c r="AA104" s="83">
        <f t="shared" si="48"/>
        <v>68.528888888888773</v>
      </c>
      <c r="AB104" s="99">
        <f t="shared" si="41"/>
        <v>7.3292929292929172E-4</v>
      </c>
      <c r="AC104" s="75" t="e">
        <f>IF(Selbstdeklaration!$C$119=AD104,AE104,0)</f>
        <v>#NUM!</v>
      </c>
      <c r="AD104" s="66">
        <v>93500</v>
      </c>
      <c r="AE104" s="106">
        <f t="shared" si="42"/>
        <v>82.052983539094811</v>
      </c>
      <c r="AF104" s="82">
        <f t="shared" si="43"/>
        <v>8.7757201646090704E-4</v>
      </c>
      <c r="AG104" s="83">
        <f t="shared" si="29"/>
        <v>47.947016460905189</v>
      </c>
      <c r="AH104" s="83">
        <f t="shared" si="49"/>
        <v>7.4593621399177099</v>
      </c>
      <c r="AI104" s="99">
        <f t="shared" si="44"/>
        <v>7.9779274223718829E-5</v>
      </c>
    </row>
    <row r="105" spans="1:35" s="67" customFormat="1" x14ac:dyDescent="0.3">
      <c r="A105" s="75" t="e">
        <f>IF(Selbstdeklaration!$C$119=B105,E105,0)</f>
        <v>#NUM!</v>
      </c>
      <c r="B105" s="66">
        <v>94000</v>
      </c>
      <c r="C105" s="106">
        <f t="shared" si="30"/>
        <v>663.15259259259108</v>
      </c>
      <c r="D105" s="82">
        <f t="shared" si="31"/>
        <v>7.0548148148147985E-3</v>
      </c>
      <c r="E105" s="83">
        <f t="shared" si="25"/>
        <v>24.804309764309902</v>
      </c>
      <c r="F105" s="83">
        <f t="shared" si="45"/>
        <v>60.286599326599188</v>
      </c>
      <c r="G105" s="99">
        <f t="shared" si="32"/>
        <v>6.4134680134679989E-4</v>
      </c>
      <c r="H105" s="75" t="e">
        <f>IF(Selbstdeklaration!$C$119=I105,L105,0)</f>
        <v>#NUM!</v>
      </c>
      <c r="I105" s="66">
        <v>94000</v>
      </c>
      <c r="J105" s="106">
        <f t="shared" si="33"/>
        <v>1131.202962962956</v>
      </c>
      <c r="K105" s="82">
        <f t="shared" si="34"/>
        <v>1.2034074074073999E-2</v>
      </c>
      <c r="L105" s="83">
        <f t="shared" si="26"/>
        <v>57.527003367003999</v>
      </c>
      <c r="M105" s="83">
        <f t="shared" si="46"/>
        <v>102.83663299663236</v>
      </c>
      <c r="N105" s="99">
        <f t="shared" si="35"/>
        <v>1.0940067340067272E-3</v>
      </c>
      <c r="O105" s="75" t="e">
        <f>IF(Selbstdeklaration!$C$119=P105,S105,0)</f>
        <v>#NUM!</v>
      </c>
      <c r="P105" s="66">
        <v>94000</v>
      </c>
      <c r="Q105" s="106">
        <f t="shared" si="36"/>
        <v>386.16592592592724</v>
      </c>
      <c r="R105" s="82">
        <f t="shared" si="37"/>
        <v>4.108148148148162E-3</v>
      </c>
      <c r="S105" s="83">
        <f t="shared" si="27"/>
        <v>20.53037037037025</v>
      </c>
      <c r="T105" s="83">
        <f t="shared" si="47"/>
        <v>35.105993265993384</v>
      </c>
      <c r="U105" s="99">
        <f t="shared" si="38"/>
        <v>3.7346801346801474E-4</v>
      </c>
      <c r="V105" s="75" t="e">
        <f>IF(Selbstdeklaration!$C$119=W105,Z105,0)</f>
        <v>#NUM!</v>
      </c>
      <c r="W105" s="66">
        <v>94000</v>
      </c>
      <c r="X105" s="106">
        <f t="shared" si="39"/>
        <v>758.6844444444431</v>
      </c>
      <c r="Y105" s="82">
        <f t="shared" si="40"/>
        <v>8.0711111111110966E-3</v>
      </c>
      <c r="Z105" s="83">
        <f t="shared" si="28"/>
        <v>39.028686868686989</v>
      </c>
      <c r="AA105" s="83">
        <f t="shared" si="48"/>
        <v>68.971313131313011</v>
      </c>
      <c r="AB105" s="99">
        <f t="shared" si="41"/>
        <v>7.3373737373737247E-4</v>
      </c>
      <c r="AC105" s="75" t="e">
        <f>IF(Selbstdeklaration!$C$119=AD105,AE105,0)</f>
        <v>#NUM!</v>
      </c>
      <c r="AD105" s="66">
        <v>94000</v>
      </c>
      <c r="AE105" s="106">
        <f t="shared" si="42"/>
        <v>82.588477366255304</v>
      </c>
      <c r="AF105" s="82">
        <f t="shared" si="43"/>
        <v>8.786008230452692E-4</v>
      </c>
      <c r="AG105" s="83">
        <f t="shared" si="29"/>
        <v>47.411522633744696</v>
      </c>
      <c r="AH105" s="83">
        <f t="shared" si="49"/>
        <v>7.5080433969323002</v>
      </c>
      <c r="AI105" s="99">
        <f t="shared" si="44"/>
        <v>7.987280209502447E-5</v>
      </c>
    </row>
    <row r="106" spans="1:35" s="67" customFormat="1" x14ac:dyDescent="0.3">
      <c r="A106" s="75" t="e">
        <f>IF(Selbstdeklaration!$C$119=B106,E106,0)</f>
        <v>#NUM!</v>
      </c>
      <c r="B106" s="66">
        <v>94500</v>
      </c>
      <c r="C106" s="106">
        <f t="shared" si="30"/>
        <v>666.53999999999849</v>
      </c>
      <c r="D106" s="82">
        <f t="shared" si="31"/>
        <v>7.0533333333333168E-3</v>
      </c>
      <c r="E106" s="83">
        <f t="shared" si="25"/>
        <v>24.496363636363775</v>
      </c>
      <c r="F106" s="83">
        <f t="shared" si="45"/>
        <v>60.594545454545319</v>
      </c>
      <c r="G106" s="99">
        <f t="shared" si="32"/>
        <v>6.4121212121211982E-4</v>
      </c>
      <c r="H106" s="75" t="e">
        <f>IF(Selbstdeklaration!$C$119=I106,L106,0)</f>
        <v>#NUM!</v>
      </c>
      <c r="I106" s="66">
        <v>94500</v>
      </c>
      <c r="J106" s="106">
        <f t="shared" si="33"/>
        <v>1138.4099999999928</v>
      </c>
      <c r="K106" s="82">
        <f t="shared" si="34"/>
        <v>1.2046666666666591E-2</v>
      </c>
      <c r="L106" s="83">
        <f t="shared" si="26"/>
        <v>56.871818181818838</v>
      </c>
      <c r="M106" s="83">
        <f t="shared" si="46"/>
        <v>103.49181818181752</v>
      </c>
      <c r="N106" s="99">
        <f t="shared" si="35"/>
        <v>1.0951515151515082E-3</v>
      </c>
      <c r="O106" s="75" t="e">
        <f>IF(Selbstdeklaration!$C$119=P106,S106,0)</f>
        <v>#NUM!</v>
      </c>
      <c r="P106" s="66">
        <v>94500</v>
      </c>
      <c r="Q106" s="106">
        <f t="shared" si="36"/>
        <v>388.71000000000134</v>
      </c>
      <c r="R106" s="82">
        <f t="shared" si="37"/>
        <v>4.1133333333333473E-3</v>
      </c>
      <c r="S106" s="83">
        <f t="shared" si="27"/>
        <v>20.299090909090786</v>
      </c>
      <c r="T106" s="83">
        <f t="shared" si="47"/>
        <v>35.337272727272847</v>
      </c>
      <c r="U106" s="99">
        <f t="shared" si="38"/>
        <v>3.7393939393939521E-4</v>
      </c>
      <c r="V106" s="75" t="e">
        <f>IF(Selbstdeklaration!$C$119=W106,Z106,0)</f>
        <v>#NUM!</v>
      </c>
      <c r="W106" s="66">
        <v>94500</v>
      </c>
      <c r="X106" s="106">
        <f t="shared" si="39"/>
        <v>763.55999999999858</v>
      </c>
      <c r="Y106" s="82">
        <f t="shared" si="40"/>
        <v>8.0799999999999848E-3</v>
      </c>
      <c r="Z106" s="83">
        <f t="shared" si="28"/>
        <v>38.585454545454674</v>
      </c>
      <c r="AA106" s="83">
        <f t="shared" si="48"/>
        <v>69.414545454545319</v>
      </c>
      <c r="AB106" s="99">
        <f t="shared" si="41"/>
        <v>7.3454545454545311E-4</v>
      </c>
      <c r="AC106" s="75" t="e">
        <f>IF(Selbstdeklaration!$C$119=AD106,AE106,0)</f>
        <v>#NUM!</v>
      </c>
      <c r="AD106" s="66">
        <v>94500</v>
      </c>
      <c r="AE106" s="106">
        <f t="shared" si="42"/>
        <v>83.125000000000156</v>
      </c>
      <c r="AF106" s="82">
        <f t="shared" si="43"/>
        <v>8.7962962962963135E-4</v>
      </c>
      <c r="AG106" s="83">
        <f t="shared" si="29"/>
        <v>46.874999999999844</v>
      </c>
      <c r="AH106" s="83">
        <f t="shared" si="49"/>
        <v>7.5568181818181959</v>
      </c>
      <c r="AI106" s="99">
        <f t="shared" si="44"/>
        <v>7.9966329966330111E-5</v>
      </c>
    </row>
    <row r="107" spans="1:35" s="67" customFormat="1" x14ac:dyDescent="0.3">
      <c r="A107" s="75" t="e">
        <f>IF(Selbstdeklaration!$C$119=B107,E107,0)</f>
        <v>#NUM!</v>
      </c>
      <c r="B107" s="66">
        <v>95000</v>
      </c>
      <c r="C107" s="106">
        <f t="shared" si="30"/>
        <v>669.92592592592439</v>
      </c>
      <c r="D107" s="82">
        <f t="shared" si="31"/>
        <v>7.0518518518518352E-3</v>
      </c>
      <c r="E107" s="83">
        <f t="shared" si="25"/>
        <v>24.188552188552329</v>
      </c>
      <c r="F107" s="83">
        <f t="shared" si="45"/>
        <v>60.902356902356765</v>
      </c>
      <c r="G107" s="99">
        <f t="shared" si="32"/>
        <v>6.4107744107743964E-4</v>
      </c>
      <c r="H107" s="75" t="e">
        <f>IF(Selbstdeklaration!$C$119=I107,L107,0)</f>
        <v>#NUM!</v>
      </c>
      <c r="I107" s="66">
        <v>95000</v>
      </c>
      <c r="J107" s="106">
        <f t="shared" si="33"/>
        <v>1145.6296296296223</v>
      </c>
      <c r="K107" s="82">
        <f t="shared" si="34"/>
        <v>1.2059259259259183E-2</v>
      </c>
      <c r="L107" s="83">
        <f t="shared" si="26"/>
        <v>56.215488215488882</v>
      </c>
      <c r="M107" s="83">
        <f t="shared" si="46"/>
        <v>104.14814814814748</v>
      </c>
      <c r="N107" s="99">
        <f t="shared" si="35"/>
        <v>1.0962962962962892E-3</v>
      </c>
      <c r="O107" s="75" t="e">
        <f>IF(Selbstdeklaration!$C$119=P107,S107,0)</f>
        <v>#NUM!</v>
      </c>
      <c r="P107" s="66">
        <v>95000</v>
      </c>
      <c r="Q107" s="106">
        <f t="shared" si="36"/>
        <v>391.2592592592606</v>
      </c>
      <c r="R107" s="82">
        <f t="shared" si="37"/>
        <v>4.1185185185185326E-3</v>
      </c>
      <c r="S107" s="83">
        <f t="shared" si="27"/>
        <v>20.067340067339945</v>
      </c>
      <c r="T107" s="83">
        <f t="shared" si="47"/>
        <v>35.569023569023692</v>
      </c>
      <c r="U107" s="99">
        <f t="shared" si="38"/>
        <v>3.7441077441077573E-4</v>
      </c>
      <c r="V107" s="75" t="e">
        <f>IF(Selbstdeklaration!$C$119=W107,Z107,0)</f>
        <v>#NUM!</v>
      </c>
      <c r="W107" s="66">
        <v>95000</v>
      </c>
      <c r="X107" s="106">
        <f t="shared" si="39"/>
        <v>768.44444444444298</v>
      </c>
      <c r="Y107" s="82">
        <f t="shared" si="40"/>
        <v>8.0888888888888729E-3</v>
      </c>
      <c r="Z107" s="83">
        <f t="shared" si="28"/>
        <v>38.141414141414273</v>
      </c>
      <c r="AA107" s="83">
        <f t="shared" si="48"/>
        <v>69.858585858585727</v>
      </c>
      <c r="AB107" s="99">
        <f t="shared" si="41"/>
        <v>7.3535353535353397E-4</v>
      </c>
      <c r="AC107" s="75" t="e">
        <f>IF(Selbstdeklaration!$C$119=AD107,AE107,0)</f>
        <v>#NUM!</v>
      </c>
      <c r="AD107" s="66">
        <v>95000</v>
      </c>
      <c r="AE107" s="106">
        <f t="shared" si="42"/>
        <v>83.662551440329381</v>
      </c>
      <c r="AF107" s="82">
        <f t="shared" si="43"/>
        <v>8.8065843621399351E-4</v>
      </c>
      <c r="AG107" s="83">
        <f t="shared" si="29"/>
        <v>46.337448559670619</v>
      </c>
      <c r="AH107" s="83">
        <f t="shared" si="49"/>
        <v>7.6056864945753979</v>
      </c>
      <c r="AI107" s="99">
        <f t="shared" si="44"/>
        <v>8.0059857837635765E-5</v>
      </c>
    </row>
    <row r="108" spans="1:35" s="67" customFormat="1" x14ac:dyDescent="0.3">
      <c r="A108" s="75" t="e">
        <f>IF(Selbstdeklaration!$C$119=B108,E108,0)</f>
        <v>#NUM!</v>
      </c>
      <c r="B108" s="79">
        <v>95500</v>
      </c>
      <c r="C108" s="106">
        <f t="shared" si="30"/>
        <v>673.31037037036879</v>
      </c>
      <c r="D108" s="82">
        <f t="shared" si="31"/>
        <v>7.0503703703703536E-3</v>
      </c>
      <c r="E108" s="83">
        <f t="shared" si="25"/>
        <v>23.880875420875565</v>
      </c>
      <c r="F108" s="83">
        <f t="shared" si="45"/>
        <v>61.210033670033525</v>
      </c>
      <c r="G108" s="99">
        <f t="shared" si="32"/>
        <v>6.4094276094275946E-4</v>
      </c>
      <c r="H108" s="75" t="e">
        <f>IF(Selbstdeklaration!$C$119=I108,L108,0)</f>
        <v>#NUM!</v>
      </c>
      <c r="I108" s="79">
        <v>95500</v>
      </c>
      <c r="J108" s="106">
        <f t="shared" si="33"/>
        <v>1152.8618518518444</v>
      </c>
      <c r="K108" s="82">
        <f t="shared" si="34"/>
        <v>1.2071851851851775E-2</v>
      </c>
      <c r="L108" s="83">
        <f t="shared" si="26"/>
        <v>55.558013468014138</v>
      </c>
      <c r="M108" s="83">
        <f t="shared" si="46"/>
        <v>104.80562289562222</v>
      </c>
      <c r="N108" s="99">
        <f t="shared" si="35"/>
        <v>1.0974410774410705E-3</v>
      </c>
      <c r="O108" s="75" t="e">
        <f>IF(Selbstdeklaration!$C$119=P108,S108,0)</f>
        <v>#NUM!</v>
      </c>
      <c r="P108" s="79">
        <v>95500</v>
      </c>
      <c r="Q108" s="106">
        <f t="shared" si="36"/>
        <v>393.81370370370507</v>
      </c>
      <c r="R108" s="82">
        <f t="shared" si="37"/>
        <v>4.123703703703718E-3</v>
      </c>
      <c r="S108" s="83">
        <f t="shared" si="27"/>
        <v>19.835117845117722</v>
      </c>
      <c r="T108" s="83">
        <f t="shared" si="47"/>
        <v>35.801245791245918</v>
      </c>
      <c r="U108" s="99">
        <f t="shared" si="38"/>
        <v>3.7488215488215619E-4</v>
      </c>
      <c r="V108" s="75" t="e">
        <f>IF(Selbstdeklaration!$C$119=W108,Z108,0)</f>
        <v>#NUM!</v>
      </c>
      <c r="W108" s="79">
        <v>95500</v>
      </c>
      <c r="X108" s="106">
        <f t="shared" si="39"/>
        <v>773.33777777777618</v>
      </c>
      <c r="Y108" s="82">
        <f t="shared" si="40"/>
        <v>8.097777777777761E-3</v>
      </c>
      <c r="Z108" s="83">
        <f t="shared" si="28"/>
        <v>37.696565656565802</v>
      </c>
      <c r="AA108" s="83">
        <f t="shared" si="48"/>
        <v>70.303434343434205</v>
      </c>
      <c r="AB108" s="99">
        <f t="shared" si="41"/>
        <v>7.3616161616161472E-4</v>
      </c>
      <c r="AC108" s="75" t="e">
        <f>IF(Selbstdeklaration!$C$119=AD108,AE108,0)</f>
        <v>#NUM!</v>
      </c>
      <c r="AD108" s="79">
        <v>95500</v>
      </c>
      <c r="AE108" s="106">
        <f t="shared" si="42"/>
        <v>84.201131687242963</v>
      </c>
      <c r="AF108" s="82">
        <f t="shared" si="43"/>
        <v>8.8168724279835567E-4</v>
      </c>
      <c r="AG108" s="83">
        <f t="shared" si="29"/>
        <v>45.798868312757037</v>
      </c>
      <c r="AH108" s="83">
        <f t="shared" si="49"/>
        <v>7.6546483352039054</v>
      </c>
      <c r="AI108" s="99">
        <f t="shared" si="44"/>
        <v>8.015338570894142E-5</v>
      </c>
    </row>
    <row r="109" spans="1:35" s="67" customFormat="1" x14ac:dyDescent="0.3">
      <c r="A109" s="75" t="e">
        <f>IF(Selbstdeklaration!$C$119=B109,E109,0)</f>
        <v>#NUM!</v>
      </c>
      <c r="B109" s="66">
        <v>96000</v>
      </c>
      <c r="C109" s="106">
        <f t="shared" si="30"/>
        <v>676.69333333333168</v>
      </c>
      <c r="D109" s="82">
        <f t="shared" si="31"/>
        <v>7.0488888888888719E-3</v>
      </c>
      <c r="E109" s="83">
        <f t="shared" si="25"/>
        <v>23.573333333333483</v>
      </c>
      <c r="F109" s="83">
        <f t="shared" si="45"/>
        <v>61.517575757575607</v>
      </c>
      <c r="G109" s="99">
        <f t="shared" si="32"/>
        <v>6.4080808080807928E-4</v>
      </c>
      <c r="H109" s="75" t="e">
        <f>IF(Selbstdeklaration!$C$119=I109,L109,0)</f>
        <v>#NUM!</v>
      </c>
      <c r="I109" s="66">
        <v>96000</v>
      </c>
      <c r="J109" s="106">
        <f t="shared" si="33"/>
        <v>1160.1066666666593</v>
      </c>
      <c r="K109" s="82">
        <f t="shared" si="34"/>
        <v>1.2084444444444366E-2</v>
      </c>
      <c r="L109" s="83">
        <f t="shared" si="26"/>
        <v>54.899393939394606</v>
      </c>
      <c r="M109" s="83">
        <f t="shared" si="46"/>
        <v>105.46424242424176</v>
      </c>
      <c r="N109" s="99">
        <f t="shared" si="35"/>
        <v>1.0985858585858517E-3</v>
      </c>
      <c r="O109" s="75" t="e">
        <f>IF(Selbstdeklaration!$C$119=P109,S109,0)</f>
        <v>#NUM!</v>
      </c>
      <c r="P109" s="66">
        <v>96000</v>
      </c>
      <c r="Q109" s="106">
        <f t="shared" si="36"/>
        <v>396.3733333333347</v>
      </c>
      <c r="R109" s="82">
        <f t="shared" si="37"/>
        <v>4.1288888888889033E-3</v>
      </c>
      <c r="S109" s="83">
        <f t="shared" si="27"/>
        <v>19.602424242424117</v>
      </c>
      <c r="T109" s="83">
        <f t="shared" si="47"/>
        <v>36.033939393939519</v>
      </c>
      <c r="U109" s="99">
        <f t="shared" si="38"/>
        <v>3.7535353535353666E-4</v>
      </c>
      <c r="V109" s="75" t="e">
        <f>IF(Selbstdeklaration!$C$119=W109,Z109,0)</f>
        <v>#NUM!</v>
      </c>
      <c r="W109" s="66">
        <v>96000</v>
      </c>
      <c r="X109" s="106">
        <f t="shared" si="39"/>
        <v>778.2399999999983</v>
      </c>
      <c r="Y109" s="82">
        <f t="shared" si="40"/>
        <v>8.1066666666666492E-3</v>
      </c>
      <c r="Z109" s="83">
        <f t="shared" si="28"/>
        <v>37.250909090909246</v>
      </c>
      <c r="AA109" s="83">
        <f t="shared" si="48"/>
        <v>70.749090909090754</v>
      </c>
      <c r="AB109" s="99">
        <f t="shared" si="41"/>
        <v>7.3696969696969536E-4</v>
      </c>
      <c r="AC109" s="75" t="e">
        <f>IF(Selbstdeklaration!$C$119=AD109,AE109,0)</f>
        <v>#NUM!</v>
      </c>
      <c r="AD109" s="66">
        <v>96000</v>
      </c>
      <c r="AE109" s="106">
        <f t="shared" si="42"/>
        <v>84.740740740740918</v>
      </c>
      <c r="AF109" s="82">
        <f t="shared" si="43"/>
        <v>8.8271604938271783E-4</v>
      </c>
      <c r="AG109" s="83">
        <f t="shared" si="29"/>
        <v>45.259259259259082</v>
      </c>
      <c r="AH109" s="83">
        <f t="shared" si="49"/>
        <v>7.7037037037037202</v>
      </c>
      <c r="AI109" s="99">
        <f t="shared" si="44"/>
        <v>8.0246913580247088E-5</v>
      </c>
    </row>
    <row r="110" spans="1:35" s="67" customFormat="1" x14ac:dyDescent="0.3">
      <c r="A110" s="75" t="e">
        <f>IF(Selbstdeklaration!$C$119=B110,E110,0)</f>
        <v>#NUM!</v>
      </c>
      <c r="B110" s="66">
        <v>96500</v>
      </c>
      <c r="C110" s="106">
        <f t="shared" si="30"/>
        <v>680.07481481481318</v>
      </c>
      <c r="D110" s="82">
        <f t="shared" si="31"/>
        <v>7.0474074074073903E-3</v>
      </c>
      <c r="E110" s="83">
        <f t="shared" si="25"/>
        <v>23.265925925926073</v>
      </c>
      <c r="F110" s="83">
        <f t="shared" si="45"/>
        <v>61.824983164983017</v>
      </c>
      <c r="G110" s="99">
        <f t="shared" si="32"/>
        <v>6.4067340067339911E-4</v>
      </c>
      <c r="H110" s="75" t="e">
        <f>IF(Selbstdeklaration!$C$119=I110,L110,0)</f>
        <v>#NUM!</v>
      </c>
      <c r="I110" s="66">
        <v>96500</v>
      </c>
      <c r="J110" s="106">
        <f t="shared" si="33"/>
        <v>1167.3640740740664</v>
      </c>
      <c r="K110" s="82">
        <f t="shared" si="34"/>
        <v>1.2097037037036958E-2</v>
      </c>
      <c r="L110" s="83">
        <f t="shared" si="26"/>
        <v>54.239629629630329</v>
      </c>
      <c r="M110" s="83">
        <f t="shared" si="46"/>
        <v>106.12400673400603</v>
      </c>
      <c r="N110" s="99">
        <f t="shared" si="35"/>
        <v>1.0997306397306323E-3</v>
      </c>
      <c r="O110" s="75" t="e">
        <f>IF(Selbstdeklaration!$C$119=P110,S110,0)</f>
        <v>#NUM!</v>
      </c>
      <c r="P110" s="66">
        <v>96500</v>
      </c>
      <c r="Q110" s="106">
        <f t="shared" si="36"/>
        <v>398.93814814814954</v>
      </c>
      <c r="R110" s="82">
        <f t="shared" si="37"/>
        <v>4.1340740740740886E-3</v>
      </c>
      <c r="S110" s="83">
        <f t="shared" si="27"/>
        <v>19.369259259259135</v>
      </c>
      <c r="T110" s="83">
        <f t="shared" si="47"/>
        <v>36.267104377104502</v>
      </c>
      <c r="U110" s="99">
        <f t="shared" si="38"/>
        <v>3.7582491582491712E-4</v>
      </c>
      <c r="V110" s="75" t="e">
        <f>IF(Selbstdeklaration!$C$119=W110,Z110,0)</f>
        <v>#NUM!</v>
      </c>
      <c r="W110" s="66">
        <v>96500</v>
      </c>
      <c r="X110" s="106">
        <f t="shared" si="39"/>
        <v>783.15111111110934</v>
      </c>
      <c r="Y110" s="82">
        <f t="shared" si="40"/>
        <v>8.1155555555555373E-3</v>
      </c>
      <c r="Z110" s="83">
        <f t="shared" si="28"/>
        <v>36.804444444444606</v>
      </c>
      <c r="AA110" s="83">
        <f t="shared" si="48"/>
        <v>71.195555555555401</v>
      </c>
      <c r="AB110" s="99">
        <f t="shared" si="41"/>
        <v>7.3777777777777622E-4</v>
      </c>
      <c r="AC110" s="75" t="e">
        <f>IF(Selbstdeklaration!$C$119=AD110,AE110,0)</f>
        <v>#NUM!</v>
      </c>
      <c r="AD110" s="66">
        <v>96500</v>
      </c>
      <c r="AE110" s="106">
        <f t="shared" si="42"/>
        <v>85.281378600823217</v>
      </c>
      <c r="AF110" s="82">
        <f t="shared" si="43"/>
        <v>8.8374485596707999E-4</v>
      </c>
      <c r="AG110" s="83">
        <f t="shared" si="29"/>
        <v>44.718621399176783</v>
      </c>
      <c r="AH110" s="83">
        <f t="shared" si="49"/>
        <v>7.7528526000748377</v>
      </c>
      <c r="AI110" s="99">
        <f t="shared" si="44"/>
        <v>8.0340441451552728E-5</v>
      </c>
    </row>
    <row r="111" spans="1:35" s="67" customFormat="1" x14ac:dyDescent="0.3">
      <c r="A111" s="75" t="e">
        <f>IF(Selbstdeklaration!$C$119=B111,E111,0)</f>
        <v>#NUM!</v>
      </c>
      <c r="B111" s="66">
        <v>97000</v>
      </c>
      <c r="C111" s="106">
        <f t="shared" si="30"/>
        <v>683.45481481481318</v>
      </c>
      <c r="D111" s="82">
        <f t="shared" si="31"/>
        <v>7.0459259259259086E-3</v>
      </c>
      <c r="E111" s="83">
        <f t="shared" si="25"/>
        <v>22.958653198653348</v>
      </c>
      <c r="F111" s="83">
        <f t="shared" si="45"/>
        <v>62.132255892255742</v>
      </c>
      <c r="G111" s="99">
        <f t="shared" si="32"/>
        <v>6.4053872053871903E-4</v>
      </c>
      <c r="H111" s="75" t="e">
        <f>IF(Selbstdeklaration!$C$119=I111,L111,0)</f>
        <v>#NUM!</v>
      </c>
      <c r="I111" s="66">
        <v>97000</v>
      </c>
      <c r="J111" s="106">
        <f t="shared" si="33"/>
        <v>1174.6340740740663</v>
      </c>
      <c r="K111" s="82">
        <f t="shared" si="34"/>
        <v>1.210962962962955E-2</v>
      </c>
      <c r="L111" s="83">
        <f t="shared" si="26"/>
        <v>53.578720538721242</v>
      </c>
      <c r="M111" s="83">
        <f t="shared" si="46"/>
        <v>106.78491582491512</v>
      </c>
      <c r="N111" s="99">
        <f t="shared" si="35"/>
        <v>1.1008754208754136E-3</v>
      </c>
      <c r="O111" s="75" t="e">
        <f>IF(Selbstdeklaration!$C$119=P111,S111,0)</f>
        <v>#NUM!</v>
      </c>
      <c r="P111" s="66">
        <v>97000</v>
      </c>
      <c r="Q111" s="106">
        <f t="shared" si="36"/>
        <v>401.50814814814959</v>
      </c>
      <c r="R111" s="82">
        <f t="shared" si="37"/>
        <v>4.1392592592592739E-3</v>
      </c>
      <c r="S111" s="83">
        <f t="shared" si="27"/>
        <v>19.135622895622763</v>
      </c>
      <c r="T111" s="83">
        <f t="shared" si="47"/>
        <v>36.500740740740873</v>
      </c>
      <c r="U111" s="99">
        <f t="shared" si="38"/>
        <v>3.7629629629629764E-4</v>
      </c>
      <c r="V111" s="75" t="e">
        <f>IF(Selbstdeklaration!$C$119=W111,Z111,0)</f>
        <v>#NUM!</v>
      </c>
      <c r="W111" s="66">
        <v>97000</v>
      </c>
      <c r="X111" s="106">
        <f t="shared" si="39"/>
        <v>788.0711111111093</v>
      </c>
      <c r="Y111" s="82">
        <f t="shared" si="40"/>
        <v>8.1244444444444255E-3</v>
      </c>
      <c r="Z111" s="83">
        <f t="shared" si="28"/>
        <v>36.35717171717188</v>
      </c>
      <c r="AA111" s="83">
        <f t="shared" si="48"/>
        <v>71.64282828282812</v>
      </c>
      <c r="AB111" s="99">
        <f t="shared" si="41"/>
        <v>7.3858585858585686E-4</v>
      </c>
      <c r="AC111" s="75" t="e">
        <f>IF(Selbstdeklaration!$C$119=AD111,AE111,0)</f>
        <v>#NUM!</v>
      </c>
      <c r="AD111" s="66">
        <v>97000</v>
      </c>
      <c r="AE111" s="106">
        <f t="shared" si="42"/>
        <v>85.823045267489888</v>
      </c>
      <c r="AF111" s="82">
        <f t="shared" si="43"/>
        <v>8.8477366255144214E-4</v>
      </c>
      <c r="AG111" s="83">
        <f t="shared" si="29"/>
        <v>44.176954732510112</v>
      </c>
      <c r="AH111" s="83">
        <f t="shared" si="49"/>
        <v>7.8020950243172624</v>
      </c>
      <c r="AI111" s="99">
        <f t="shared" si="44"/>
        <v>8.0433969322858369E-5</v>
      </c>
    </row>
    <row r="112" spans="1:35" s="67" customFormat="1" x14ac:dyDescent="0.3">
      <c r="A112" s="75" t="e">
        <f>IF(Selbstdeklaration!$C$119=B112,E112,0)</f>
        <v>#NUM!</v>
      </c>
      <c r="B112" s="79">
        <v>97500</v>
      </c>
      <c r="C112" s="106">
        <f t="shared" si="30"/>
        <v>686.83333333333167</v>
      </c>
      <c r="D112" s="82">
        <f t="shared" si="31"/>
        <v>7.044444444444427E-3</v>
      </c>
      <c r="E112" s="83">
        <f t="shared" si="25"/>
        <v>22.651515151515301</v>
      </c>
      <c r="F112" s="83">
        <f t="shared" si="45"/>
        <v>62.439393939393788</v>
      </c>
      <c r="G112" s="99">
        <f t="shared" si="32"/>
        <v>6.4040404040403886E-4</v>
      </c>
      <c r="H112" s="75" t="e">
        <f>IF(Selbstdeklaration!$C$119=I112,L112,0)</f>
        <v>#NUM!</v>
      </c>
      <c r="I112" s="79">
        <v>97500</v>
      </c>
      <c r="J112" s="106">
        <f t="shared" si="33"/>
        <v>1181.9166666666588</v>
      </c>
      <c r="K112" s="82">
        <f t="shared" si="34"/>
        <v>1.2122222222222142E-2</v>
      </c>
      <c r="L112" s="83">
        <f t="shared" si="26"/>
        <v>52.916666666667382</v>
      </c>
      <c r="M112" s="83">
        <f t="shared" si="46"/>
        <v>107.44696969696898</v>
      </c>
      <c r="N112" s="99">
        <f t="shared" si="35"/>
        <v>1.1020202020201946E-3</v>
      </c>
      <c r="O112" s="75" t="e">
        <f>IF(Selbstdeklaration!$C$119=P112,S112,0)</f>
        <v>#NUM!</v>
      </c>
      <c r="P112" s="79">
        <v>97500</v>
      </c>
      <c r="Q112" s="106">
        <f t="shared" si="36"/>
        <v>404.08333333333479</v>
      </c>
      <c r="R112" s="82">
        <f t="shared" si="37"/>
        <v>4.1444444444444593E-3</v>
      </c>
      <c r="S112" s="83">
        <f t="shared" si="27"/>
        <v>18.901515151515017</v>
      </c>
      <c r="T112" s="83">
        <f t="shared" si="47"/>
        <v>36.734848484848619</v>
      </c>
      <c r="U112" s="99">
        <f t="shared" si="38"/>
        <v>3.7676767676767816E-4</v>
      </c>
      <c r="V112" s="75" t="e">
        <f>IF(Selbstdeklaration!$C$119=W112,Z112,0)</f>
        <v>#NUM!</v>
      </c>
      <c r="W112" s="79">
        <v>97500</v>
      </c>
      <c r="X112" s="106">
        <f t="shared" si="39"/>
        <v>792.99999999999807</v>
      </c>
      <c r="Y112" s="82">
        <f t="shared" si="40"/>
        <v>8.1333333333333136E-3</v>
      </c>
      <c r="Z112" s="83">
        <f t="shared" si="28"/>
        <v>35.909090909091084</v>
      </c>
      <c r="AA112" s="83">
        <f t="shared" si="48"/>
        <v>72.090909090908909</v>
      </c>
      <c r="AB112" s="99">
        <f t="shared" si="41"/>
        <v>7.393939393939375E-4</v>
      </c>
      <c r="AC112" s="75" t="e">
        <f>IF(Selbstdeklaration!$C$119=AD112,AE112,0)</f>
        <v>#NUM!</v>
      </c>
      <c r="AD112" s="79">
        <v>97500</v>
      </c>
      <c r="AE112" s="106">
        <f t="shared" si="42"/>
        <v>86.365740740740918</v>
      </c>
      <c r="AF112" s="82">
        <f t="shared" si="43"/>
        <v>8.858024691358043E-4</v>
      </c>
      <c r="AG112" s="83">
        <f t="shared" si="29"/>
        <v>43.634259259259082</v>
      </c>
      <c r="AH112" s="83">
        <f t="shared" si="49"/>
        <v>7.8514309764309926</v>
      </c>
      <c r="AI112" s="99">
        <f t="shared" si="44"/>
        <v>8.0527497194164024E-5</v>
      </c>
    </row>
    <row r="113" spans="1:35" s="67" customFormat="1" x14ac:dyDescent="0.3">
      <c r="A113" s="75" t="e">
        <f>IF(Selbstdeklaration!$C$119=B113,E113,0)</f>
        <v>#NUM!</v>
      </c>
      <c r="B113" s="66">
        <v>98000</v>
      </c>
      <c r="C113" s="106">
        <f t="shared" si="30"/>
        <v>690.21037037036865</v>
      </c>
      <c r="D113" s="82">
        <f t="shared" si="31"/>
        <v>7.0429629629629453E-3</v>
      </c>
      <c r="E113" s="83">
        <f t="shared" si="25"/>
        <v>22.344511784511941</v>
      </c>
      <c r="F113" s="83">
        <f t="shared" si="45"/>
        <v>62.746397306397149</v>
      </c>
      <c r="G113" s="99">
        <f t="shared" si="32"/>
        <v>6.4026936026935868E-4</v>
      </c>
      <c r="H113" s="75" t="e">
        <f>IF(Selbstdeklaration!$C$119=I113,L113,0)</f>
        <v>#NUM!</v>
      </c>
      <c r="I113" s="66">
        <v>98000</v>
      </c>
      <c r="J113" s="106">
        <f t="shared" si="33"/>
        <v>1189.2118518518439</v>
      </c>
      <c r="K113" s="82">
        <f t="shared" si="34"/>
        <v>1.2134814814814734E-2</v>
      </c>
      <c r="L113" s="83">
        <f t="shared" si="26"/>
        <v>52.253468013468733</v>
      </c>
      <c r="M113" s="83">
        <f t="shared" si="46"/>
        <v>108.11016835016763</v>
      </c>
      <c r="N113" s="99">
        <f t="shared" si="35"/>
        <v>1.1031649831649759E-3</v>
      </c>
      <c r="O113" s="75" t="e">
        <f>IF(Selbstdeklaration!$C$119=P113,S113,0)</f>
        <v>#NUM!</v>
      </c>
      <c r="P113" s="66">
        <v>98000</v>
      </c>
      <c r="Q113" s="106">
        <f t="shared" si="36"/>
        <v>406.66370370370515</v>
      </c>
      <c r="R113" s="82">
        <f t="shared" si="37"/>
        <v>4.1496296296296446E-3</v>
      </c>
      <c r="S113" s="83">
        <f t="shared" si="27"/>
        <v>18.666936026935897</v>
      </c>
      <c r="T113" s="83">
        <f t="shared" si="47"/>
        <v>36.96942760942774</v>
      </c>
      <c r="U113" s="99">
        <f t="shared" si="38"/>
        <v>3.7723905723905857E-4</v>
      </c>
      <c r="V113" s="75" t="e">
        <f>IF(Selbstdeklaration!$C$119=W113,Z113,0)</f>
        <v>#NUM!</v>
      </c>
      <c r="W113" s="66">
        <v>98000</v>
      </c>
      <c r="X113" s="106">
        <f t="shared" si="39"/>
        <v>797.93777777777575</v>
      </c>
      <c r="Y113" s="82">
        <f t="shared" si="40"/>
        <v>8.1422222222222018E-3</v>
      </c>
      <c r="Z113" s="83">
        <f t="shared" si="28"/>
        <v>35.460202020202203</v>
      </c>
      <c r="AA113" s="83">
        <f t="shared" si="48"/>
        <v>72.539797979797797</v>
      </c>
      <c r="AB113" s="99">
        <f t="shared" si="41"/>
        <v>7.4020202020201836E-4</v>
      </c>
      <c r="AC113" s="75" t="e">
        <f>IF(Selbstdeklaration!$C$119=AD113,AE113,0)</f>
        <v>#NUM!</v>
      </c>
      <c r="AD113" s="66">
        <v>98000</v>
      </c>
      <c r="AE113" s="106">
        <f t="shared" si="42"/>
        <v>86.909465020576306</v>
      </c>
      <c r="AF113" s="82">
        <f t="shared" si="43"/>
        <v>8.8683127572016646E-4</v>
      </c>
      <c r="AG113" s="83">
        <f t="shared" si="29"/>
        <v>43.090534979423694</v>
      </c>
      <c r="AH113" s="83">
        <f t="shared" si="49"/>
        <v>7.9008604564160274</v>
      </c>
      <c r="AI113" s="99">
        <f t="shared" si="44"/>
        <v>8.0621025065469665E-5</v>
      </c>
    </row>
    <row r="114" spans="1:35" s="67" customFormat="1" x14ac:dyDescent="0.3">
      <c r="A114" s="75" t="e">
        <f>IF(Selbstdeklaration!$C$119=B114,E114,0)</f>
        <v>#NUM!</v>
      </c>
      <c r="B114" s="66">
        <v>98500</v>
      </c>
      <c r="C114" s="106">
        <f t="shared" si="30"/>
        <v>693.58592592592413</v>
      </c>
      <c r="D114" s="82">
        <f t="shared" si="31"/>
        <v>7.0414814814814637E-3</v>
      </c>
      <c r="E114" s="83">
        <f t="shared" si="25"/>
        <v>22.037643097643262</v>
      </c>
      <c r="F114" s="83">
        <f t="shared" si="45"/>
        <v>63.053265993265832</v>
      </c>
      <c r="G114" s="99">
        <f t="shared" si="32"/>
        <v>6.401346801346785E-4</v>
      </c>
      <c r="H114" s="75" t="e">
        <f>IF(Selbstdeklaration!$C$119=I114,L114,0)</f>
        <v>#NUM!</v>
      </c>
      <c r="I114" s="66">
        <v>98500</v>
      </c>
      <c r="J114" s="106">
        <f t="shared" si="33"/>
        <v>1196.5196296296215</v>
      </c>
      <c r="K114" s="82">
        <f t="shared" si="34"/>
        <v>1.2147407407407326E-2</v>
      </c>
      <c r="L114" s="83">
        <f t="shared" si="26"/>
        <v>51.589124579125318</v>
      </c>
      <c r="M114" s="83">
        <f t="shared" si="46"/>
        <v>108.77451178451105</v>
      </c>
      <c r="N114" s="99">
        <f t="shared" si="35"/>
        <v>1.1043097643097569E-3</v>
      </c>
      <c r="O114" s="75" t="e">
        <f>IF(Selbstdeklaration!$C$119=P114,S114,0)</f>
        <v>#NUM!</v>
      </c>
      <c r="P114" s="66">
        <v>98500</v>
      </c>
      <c r="Q114" s="106">
        <f t="shared" si="36"/>
        <v>409.24925925926073</v>
      </c>
      <c r="R114" s="82">
        <f t="shared" si="37"/>
        <v>4.1548148148148299E-3</v>
      </c>
      <c r="S114" s="83">
        <f t="shared" si="27"/>
        <v>18.431885521885388</v>
      </c>
      <c r="T114" s="83">
        <f t="shared" si="47"/>
        <v>37.204478114478249</v>
      </c>
      <c r="U114" s="99">
        <f t="shared" si="38"/>
        <v>3.7771043771043909E-4</v>
      </c>
      <c r="V114" s="75" t="e">
        <f>IF(Selbstdeklaration!$C$119=W114,Z114,0)</f>
        <v>#NUM!</v>
      </c>
      <c r="W114" s="66">
        <v>98500</v>
      </c>
      <c r="X114" s="106">
        <f t="shared" si="39"/>
        <v>802.88444444444235</v>
      </c>
      <c r="Y114" s="82">
        <f t="shared" si="40"/>
        <v>8.1511111111110899E-3</v>
      </c>
      <c r="Z114" s="83">
        <f t="shared" si="28"/>
        <v>35.010505050505238</v>
      </c>
      <c r="AA114" s="83">
        <f t="shared" si="48"/>
        <v>72.989494949494755</v>
      </c>
      <c r="AB114" s="99">
        <f t="shared" si="41"/>
        <v>7.41010101010099E-4</v>
      </c>
      <c r="AC114" s="75" t="e">
        <f>IF(Selbstdeklaration!$C$119=AD114,AE114,0)</f>
        <v>#NUM!</v>
      </c>
      <c r="AD114" s="66">
        <v>98500</v>
      </c>
      <c r="AE114" s="106">
        <f t="shared" si="42"/>
        <v>87.454218106996066</v>
      </c>
      <c r="AF114" s="82">
        <f t="shared" si="43"/>
        <v>8.8786008230452862E-4</v>
      </c>
      <c r="AG114" s="83">
        <f t="shared" si="29"/>
        <v>42.545781893003934</v>
      </c>
      <c r="AH114" s="83">
        <f t="shared" si="49"/>
        <v>7.9503834642723694</v>
      </c>
      <c r="AI114" s="99">
        <f t="shared" si="44"/>
        <v>8.0714552936775319E-5</v>
      </c>
    </row>
    <row r="115" spans="1:35" x14ac:dyDescent="0.3">
      <c r="A115" s="75" t="e">
        <f>IF(Selbstdeklaration!$C$119=B115,E115,0)</f>
        <v>#NUM!</v>
      </c>
      <c r="B115" s="66">
        <v>99000</v>
      </c>
      <c r="C115" s="106">
        <f t="shared" si="30"/>
        <v>696.95999999999822</v>
      </c>
      <c r="D115" s="82">
        <f t="shared" si="31"/>
        <v>7.039999999999982E-3</v>
      </c>
      <c r="E115" s="83">
        <f t="shared" si="25"/>
        <v>21.730909090909254</v>
      </c>
      <c r="F115" s="83">
        <f t="shared" si="45"/>
        <v>63.359999999999836</v>
      </c>
      <c r="G115" s="99">
        <f t="shared" si="32"/>
        <v>6.3999999999999832E-4</v>
      </c>
      <c r="H115" s="75" t="e">
        <f>IF(Selbstdeklaration!$C$119=I115,L115,0)</f>
        <v>#NUM!</v>
      </c>
      <c r="I115" s="66">
        <v>99000</v>
      </c>
      <c r="J115" s="106">
        <f t="shared" si="33"/>
        <v>1203.8399999999917</v>
      </c>
      <c r="K115" s="82">
        <f t="shared" si="34"/>
        <v>1.2159999999999917E-2</v>
      </c>
      <c r="L115" s="83">
        <f t="shared" si="26"/>
        <v>50.923636363637115</v>
      </c>
      <c r="M115" s="83">
        <f t="shared" si="46"/>
        <v>109.43999999999924</v>
      </c>
      <c r="N115" s="99">
        <f t="shared" si="35"/>
        <v>1.1054545454545377E-3</v>
      </c>
      <c r="O115" s="75" t="e">
        <f>IF(Selbstdeklaration!$C$119=P115,S115,0)</f>
        <v>#NUM!</v>
      </c>
      <c r="P115" s="66">
        <v>99000</v>
      </c>
      <c r="Q115" s="106">
        <f t="shared" si="36"/>
        <v>411.84000000000151</v>
      </c>
      <c r="R115" s="82">
        <f t="shared" si="37"/>
        <v>4.1600000000000152E-3</v>
      </c>
      <c r="S115" s="83">
        <f t="shared" si="27"/>
        <v>18.1963636363635</v>
      </c>
      <c r="T115" s="83">
        <f t="shared" si="47"/>
        <v>37.44000000000014</v>
      </c>
      <c r="U115" s="99">
        <f t="shared" si="38"/>
        <v>3.7818181818181961E-4</v>
      </c>
      <c r="V115" s="75" t="e">
        <f>IF(Selbstdeklaration!$C$119=W115,Z115,0)</f>
        <v>#NUM!</v>
      </c>
      <c r="W115" s="66">
        <v>99000</v>
      </c>
      <c r="X115" s="106">
        <f t="shared" si="39"/>
        <v>807.83999999999787</v>
      </c>
      <c r="Y115" s="82">
        <f t="shared" si="40"/>
        <v>8.159999999999978E-3</v>
      </c>
      <c r="Z115" s="83">
        <f t="shared" si="28"/>
        <v>34.560000000000194</v>
      </c>
      <c r="AA115" s="83">
        <f t="shared" si="48"/>
        <v>73.439999999999813</v>
      </c>
      <c r="AB115" s="99">
        <f t="shared" si="41"/>
        <v>7.4181818181817997E-4</v>
      </c>
      <c r="AC115" s="75" t="e">
        <f>IF(Selbstdeklaration!$C$119=AD115,AE115,0)</f>
        <v>#NUM!</v>
      </c>
      <c r="AD115" s="66">
        <v>99000</v>
      </c>
      <c r="AE115" s="106">
        <f t="shared" si="42"/>
        <v>88.000000000000185</v>
      </c>
      <c r="AF115" s="82">
        <f t="shared" si="43"/>
        <v>8.8888888888889077E-4</v>
      </c>
      <c r="AG115" s="83">
        <f t="shared" si="29"/>
        <v>41.999999999999815</v>
      </c>
      <c r="AH115" s="83">
        <f t="shared" si="49"/>
        <v>8.000000000000016</v>
      </c>
      <c r="AI115" s="99">
        <f t="shared" si="44"/>
        <v>8.0808080808080973E-5</v>
      </c>
    </row>
    <row r="116" spans="1:35" x14ac:dyDescent="0.3">
      <c r="A116" s="75" t="e">
        <f>IF(Selbstdeklaration!$C$119=B116,E116,0)</f>
        <v>#NUM!</v>
      </c>
      <c r="B116" s="66">
        <v>99500</v>
      </c>
      <c r="C116" s="106">
        <f t="shared" si="30"/>
        <v>700.3325925925908</v>
      </c>
      <c r="D116" s="82">
        <f t="shared" si="31"/>
        <v>7.0385185185185004E-3</v>
      </c>
      <c r="E116" s="83">
        <f t="shared" si="25"/>
        <v>21.424309764309928</v>
      </c>
      <c r="F116" s="83">
        <f t="shared" si="45"/>
        <v>63.666599326599162</v>
      </c>
      <c r="G116" s="99">
        <f t="shared" si="32"/>
        <v>6.3986531986531825E-4</v>
      </c>
      <c r="H116" s="75" t="e">
        <f>IF(Selbstdeklaration!$C$119=I116,L116,0)</f>
        <v>#NUM!</v>
      </c>
      <c r="I116" s="66">
        <v>99500</v>
      </c>
      <c r="J116" s="106">
        <f t="shared" si="33"/>
        <v>1211.1729629629547</v>
      </c>
      <c r="K116" s="82">
        <f t="shared" si="34"/>
        <v>1.2172592592592509E-2</v>
      </c>
      <c r="L116" s="83">
        <f t="shared" si="26"/>
        <v>50.257003367004124</v>
      </c>
      <c r="M116" s="83">
        <f t="shared" si="46"/>
        <v>110.10663299663224</v>
      </c>
      <c r="N116" s="99">
        <f t="shared" si="35"/>
        <v>1.106599326599319E-3</v>
      </c>
      <c r="O116" s="75" t="e">
        <f>IF(Selbstdeklaration!$C$119=P116,S116,0)</f>
        <v>#NUM!</v>
      </c>
      <c r="P116" s="66">
        <v>99500</v>
      </c>
      <c r="Q116" s="106">
        <f t="shared" si="36"/>
        <v>414.43592592592745</v>
      </c>
      <c r="R116" s="82">
        <f t="shared" si="37"/>
        <v>4.1651851851852006E-3</v>
      </c>
      <c r="S116" s="83">
        <f t="shared" si="27"/>
        <v>17.960370370370232</v>
      </c>
      <c r="T116" s="83">
        <f t="shared" si="47"/>
        <v>37.675993265993405</v>
      </c>
      <c r="U116" s="99">
        <f t="shared" si="38"/>
        <v>3.7865319865320007E-4</v>
      </c>
      <c r="V116" s="75" t="e">
        <f>IF(Selbstdeklaration!$C$119=W116,Z116,0)</f>
        <v>#NUM!</v>
      </c>
      <c r="W116" s="66">
        <v>99500</v>
      </c>
      <c r="X116" s="106">
        <f t="shared" si="39"/>
        <v>812.8044444444422</v>
      </c>
      <c r="Y116" s="82">
        <f t="shared" si="40"/>
        <v>8.1688888888888662E-3</v>
      </c>
      <c r="Z116" s="83">
        <f t="shared" si="28"/>
        <v>34.108686868687073</v>
      </c>
      <c r="AA116" s="83">
        <f t="shared" si="48"/>
        <v>73.891313131312927</v>
      </c>
      <c r="AB116" s="99">
        <f t="shared" si="41"/>
        <v>7.4262626262626061E-4</v>
      </c>
      <c r="AC116" s="75" t="e">
        <f>IF(Selbstdeklaration!$C$119=AD116,AE116,0)</f>
        <v>#NUM!</v>
      </c>
      <c r="AD116" s="66">
        <v>99500</v>
      </c>
      <c r="AE116" s="106">
        <f t="shared" si="42"/>
        <v>88.546810699588661</v>
      </c>
      <c r="AF116" s="82">
        <f t="shared" si="43"/>
        <v>8.8991769547325293E-4</v>
      </c>
      <c r="AG116" s="83">
        <f t="shared" si="29"/>
        <v>41.453189300411339</v>
      </c>
      <c r="AH116" s="83">
        <f t="shared" si="49"/>
        <v>8.0497100635989689</v>
      </c>
      <c r="AI116" s="99">
        <f t="shared" si="44"/>
        <v>8.0901608679386628E-5</v>
      </c>
    </row>
    <row r="117" spans="1:35" x14ac:dyDescent="0.3">
      <c r="A117" s="75" t="e">
        <f>IF(Selbstdeklaration!$C$119=B117,E117,0)</f>
        <v>#NUM!</v>
      </c>
      <c r="B117" s="66">
        <v>100000</v>
      </c>
      <c r="C117" s="106">
        <f t="shared" si="30"/>
        <v>703.70370370370188</v>
      </c>
      <c r="D117" s="82">
        <f t="shared" si="31"/>
        <v>7.0370370370370187E-3</v>
      </c>
      <c r="E117" s="83">
        <f t="shared" si="25"/>
        <v>21.117845117845285</v>
      </c>
      <c r="F117" s="83">
        <f t="shared" si="45"/>
        <v>63.973063973063809</v>
      </c>
      <c r="G117" s="99">
        <f t="shared" si="32"/>
        <v>6.3973063973063807E-4</v>
      </c>
      <c r="H117" s="75" t="e">
        <f>IF(Selbstdeklaration!$C$119=I117,L117,0)</f>
        <v>#NUM!</v>
      </c>
      <c r="I117" s="66">
        <v>100000</v>
      </c>
      <c r="J117" s="106">
        <f t="shared" si="33"/>
        <v>1218.5185185185101</v>
      </c>
      <c r="K117" s="82">
        <f t="shared" si="34"/>
        <v>1.2185185185185101E-2</v>
      </c>
      <c r="L117" s="83">
        <f t="shared" si="26"/>
        <v>49.589225589226359</v>
      </c>
      <c r="M117" s="83">
        <f t="shared" si="46"/>
        <v>110.77441077441</v>
      </c>
      <c r="N117" s="99">
        <f t="shared" si="35"/>
        <v>1.1077441077441E-3</v>
      </c>
      <c r="O117" s="75" t="e">
        <f>IF(Selbstdeklaration!$C$119=P117,S117,0)</f>
        <v>#NUM!</v>
      </c>
      <c r="P117" s="66">
        <v>100000</v>
      </c>
      <c r="Q117" s="106">
        <f t="shared" si="36"/>
        <v>417.0370370370386</v>
      </c>
      <c r="R117" s="82">
        <f t="shared" si="37"/>
        <v>4.1703703703703859E-3</v>
      </c>
      <c r="S117" s="83">
        <f t="shared" si="27"/>
        <v>17.723905723905581</v>
      </c>
      <c r="T117" s="83">
        <f t="shared" si="47"/>
        <v>37.912457912458052</v>
      </c>
      <c r="U117" s="99">
        <f t="shared" si="38"/>
        <v>3.7912457912458054E-4</v>
      </c>
      <c r="V117" s="75" t="e">
        <f>IF(Selbstdeklaration!$C$119=W117,Z117,0)</f>
        <v>#NUM!</v>
      </c>
      <c r="W117" s="66">
        <v>100000</v>
      </c>
      <c r="X117" s="106">
        <f t="shared" si="39"/>
        <v>817.77777777777544</v>
      </c>
      <c r="Y117" s="82">
        <f t="shared" si="40"/>
        <v>8.1777777777777543E-3</v>
      </c>
      <c r="Z117" s="83">
        <f t="shared" si="28"/>
        <v>33.656565656565867</v>
      </c>
      <c r="AA117" s="83">
        <f t="shared" si="48"/>
        <v>74.343434343434126</v>
      </c>
      <c r="AB117" s="99">
        <f t="shared" si="41"/>
        <v>7.4343434343434125E-4</v>
      </c>
      <c r="AC117" s="75" t="e">
        <f>IF(Selbstdeklaration!$C$119=AD117,AE117,0)</f>
        <v>#NUM!</v>
      </c>
      <c r="AD117" s="66">
        <v>100000</v>
      </c>
      <c r="AE117" s="106">
        <f t="shared" si="42"/>
        <v>89.094650205761511</v>
      </c>
      <c r="AF117" s="82">
        <f t="shared" si="43"/>
        <v>8.9094650205761509E-4</v>
      </c>
      <c r="AG117" s="83">
        <f t="shared" si="29"/>
        <v>40.905349794238489</v>
      </c>
      <c r="AH117" s="83">
        <f t="shared" si="49"/>
        <v>8.099513655069229</v>
      </c>
      <c r="AI117" s="99">
        <f t="shared" si="44"/>
        <v>8.0995136550692296E-5</v>
      </c>
    </row>
    <row r="118" spans="1:35" x14ac:dyDescent="0.3">
      <c r="A118" s="75" t="e">
        <f>IF(Selbstdeklaration!$C$119=B118,E118,0)</f>
        <v>#NUM!</v>
      </c>
      <c r="B118" s="66">
        <v>100500</v>
      </c>
      <c r="C118" s="106">
        <f t="shared" si="30"/>
        <v>707.07333333333145</v>
      </c>
      <c r="D118" s="82">
        <f t="shared" si="31"/>
        <v>7.0355555555555371E-3</v>
      </c>
      <c r="E118" s="83">
        <f t="shared" si="25"/>
        <v>20.811515151515323</v>
      </c>
      <c r="F118" s="83">
        <f t="shared" si="45"/>
        <v>64.279393939393771</v>
      </c>
      <c r="G118" s="99">
        <f t="shared" si="32"/>
        <v>6.3959595959595789E-4</v>
      </c>
      <c r="H118" s="75" t="e">
        <f>IF(Selbstdeklaration!$C$119=I118,L118,0)</f>
        <v>#NUM!</v>
      </c>
      <c r="I118" s="66">
        <v>100500</v>
      </c>
      <c r="J118" s="106">
        <f t="shared" si="33"/>
        <v>1225.8766666666581</v>
      </c>
      <c r="K118" s="82">
        <f t="shared" si="34"/>
        <v>1.2197777777777693E-2</v>
      </c>
      <c r="L118" s="83">
        <f t="shared" si="26"/>
        <v>48.920303030303806</v>
      </c>
      <c r="M118" s="83">
        <f t="shared" si="46"/>
        <v>111.44333333333256</v>
      </c>
      <c r="N118" s="99">
        <f t="shared" si="35"/>
        <v>1.1088888888888813E-3</v>
      </c>
      <c r="O118" s="75" t="e">
        <f>IF(Selbstdeklaration!$C$119=P118,S118,0)</f>
        <v>#NUM!</v>
      </c>
      <c r="P118" s="66">
        <v>100500</v>
      </c>
      <c r="Q118" s="106">
        <f t="shared" si="36"/>
        <v>419.64333333333491</v>
      </c>
      <c r="R118" s="82">
        <f t="shared" si="37"/>
        <v>4.1755555555555712E-3</v>
      </c>
      <c r="S118" s="83">
        <f t="shared" si="27"/>
        <v>17.486969696969553</v>
      </c>
      <c r="T118" s="83">
        <f t="shared" si="47"/>
        <v>38.149393939394081</v>
      </c>
      <c r="U118" s="99">
        <f t="shared" si="38"/>
        <v>3.79595959595961E-4</v>
      </c>
      <c r="V118" s="75" t="e">
        <f>IF(Selbstdeklaration!$C$119=W118,Z118,0)</f>
        <v>#NUM!</v>
      </c>
      <c r="W118" s="66">
        <v>100500</v>
      </c>
      <c r="X118" s="106">
        <f t="shared" si="39"/>
        <v>822.7599999999976</v>
      </c>
      <c r="Y118" s="82">
        <f t="shared" si="40"/>
        <v>8.1866666666666425E-3</v>
      </c>
      <c r="Z118" s="83">
        <f t="shared" si="28"/>
        <v>33.203636363636583</v>
      </c>
      <c r="AA118" s="83">
        <f t="shared" si="48"/>
        <v>74.796363636363424</v>
      </c>
      <c r="AB118" s="99">
        <f t="shared" si="41"/>
        <v>7.4424242424242211E-4</v>
      </c>
      <c r="AC118" s="75" t="e">
        <f>IF(Selbstdeklaration!$C$119=AD118,AE118,0)</f>
        <v>#NUM!</v>
      </c>
      <c r="AD118" s="66">
        <v>100500</v>
      </c>
      <c r="AE118" s="106">
        <f t="shared" si="42"/>
        <v>89.643518518518718</v>
      </c>
      <c r="AF118" s="82">
        <f t="shared" si="43"/>
        <v>8.9197530864197725E-4</v>
      </c>
      <c r="AG118" s="83">
        <f t="shared" si="29"/>
        <v>40.356481481481282</v>
      </c>
      <c r="AH118" s="83">
        <f t="shared" si="49"/>
        <v>8.1494107744107929</v>
      </c>
      <c r="AI118" s="99">
        <f t="shared" si="44"/>
        <v>8.1088664421997937E-5</v>
      </c>
    </row>
    <row r="119" spans="1:35" x14ac:dyDescent="0.3">
      <c r="A119" s="75" t="e">
        <f>IF(Selbstdeklaration!$C$119=B119,E119,0)</f>
        <v>#NUM!</v>
      </c>
      <c r="B119" s="66">
        <v>101000</v>
      </c>
      <c r="C119" s="106">
        <f t="shared" si="30"/>
        <v>710.44148148147963</v>
      </c>
      <c r="D119" s="82">
        <f t="shared" si="31"/>
        <v>7.0340740740740555E-3</v>
      </c>
      <c r="E119" s="83">
        <f t="shared" si="25"/>
        <v>20.505319865320033</v>
      </c>
      <c r="F119" s="83">
        <f t="shared" si="45"/>
        <v>64.585589225589061</v>
      </c>
      <c r="G119" s="99">
        <f t="shared" si="32"/>
        <v>6.3946127946127782E-4</v>
      </c>
      <c r="H119" s="75" t="e">
        <f>IF(Selbstdeklaration!$C$119=I119,L119,0)</f>
        <v>#NUM!</v>
      </c>
      <c r="I119" s="66">
        <v>101000</v>
      </c>
      <c r="J119" s="106">
        <f t="shared" si="33"/>
        <v>1233.2474074073987</v>
      </c>
      <c r="K119" s="82">
        <f t="shared" si="34"/>
        <v>1.2210370370370285E-2</v>
      </c>
      <c r="L119" s="83">
        <f t="shared" si="26"/>
        <v>48.250235690236487</v>
      </c>
      <c r="M119" s="83">
        <f t="shared" si="46"/>
        <v>112.11340067339988</v>
      </c>
      <c r="N119" s="99">
        <f t="shared" si="35"/>
        <v>1.1100336700336621E-3</v>
      </c>
      <c r="O119" s="75" t="e">
        <f>IF(Selbstdeklaration!$C$119=P119,S119,0)</f>
        <v>#NUM!</v>
      </c>
      <c r="P119" s="66">
        <v>101000</v>
      </c>
      <c r="Q119" s="106">
        <f t="shared" si="36"/>
        <v>422.25481481481643</v>
      </c>
      <c r="R119" s="82">
        <f t="shared" si="37"/>
        <v>4.1807407407407566E-3</v>
      </c>
      <c r="S119" s="83">
        <f t="shared" si="27"/>
        <v>17.249562289562142</v>
      </c>
      <c r="T119" s="83">
        <f t="shared" si="47"/>
        <v>38.386801346801491</v>
      </c>
      <c r="U119" s="99">
        <f t="shared" si="38"/>
        <v>3.8006734006734152E-4</v>
      </c>
      <c r="V119" s="75" t="e">
        <f>IF(Selbstdeklaration!$C$119=W119,Z119,0)</f>
        <v>#NUM!</v>
      </c>
      <c r="W119" s="66">
        <v>101000</v>
      </c>
      <c r="X119" s="106">
        <f t="shared" si="39"/>
        <v>827.75111111110857</v>
      </c>
      <c r="Y119" s="82">
        <f t="shared" si="40"/>
        <v>8.1955555555555306E-3</v>
      </c>
      <c r="Z119" s="83">
        <f t="shared" si="28"/>
        <v>32.749898989899222</v>
      </c>
      <c r="AA119" s="83">
        <f t="shared" si="48"/>
        <v>75.250101010100778</v>
      </c>
      <c r="AB119" s="99">
        <f t="shared" si="41"/>
        <v>7.4505050505050275E-4</v>
      </c>
      <c r="AC119" s="75" t="e">
        <f>IF(Selbstdeklaration!$C$119=AD119,AE119,0)</f>
        <v>#NUM!</v>
      </c>
      <c r="AD119" s="66">
        <v>101000</v>
      </c>
      <c r="AE119" s="106">
        <f t="shared" si="42"/>
        <v>90.193415637860284</v>
      </c>
      <c r="AF119" s="82">
        <f t="shared" si="43"/>
        <v>8.9300411522633941E-4</v>
      </c>
      <c r="AG119" s="83">
        <f t="shared" si="29"/>
        <v>39.806584362139716</v>
      </c>
      <c r="AH119" s="83">
        <f t="shared" si="49"/>
        <v>8.1994014216236621</v>
      </c>
      <c r="AI119" s="99">
        <f t="shared" si="44"/>
        <v>8.1182192293303591E-5</v>
      </c>
    </row>
    <row r="120" spans="1:35" x14ac:dyDescent="0.3">
      <c r="A120" s="75" t="e">
        <f>IF(Selbstdeklaration!$C$119=B120,E120,0)</f>
        <v>#NUM!</v>
      </c>
      <c r="B120" s="79">
        <v>101500</v>
      </c>
      <c r="C120" s="106">
        <f t="shared" si="30"/>
        <v>713.80814814814619</v>
      </c>
      <c r="D120" s="82">
        <f t="shared" si="31"/>
        <v>7.0325925925925738E-3</v>
      </c>
      <c r="E120" s="83">
        <f t="shared" si="25"/>
        <v>20.199259259259438</v>
      </c>
      <c r="F120" s="83">
        <f t="shared" si="45"/>
        <v>64.891649831649659</v>
      </c>
      <c r="G120" s="99">
        <f t="shared" si="32"/>
        <v>6.3932659932659764E-4</v>
      </c>
      <c r="H120" s="75" t="e">
        <f>IF(Selbstdeklaration!$C$119=I120,L120,0)</f>
        <v>#NUM!</v>
      </c>
      <c r="I120" s="79">
        <v>101500</v>
      </c>
      <c r="J120" s="106">
        <f t="shared" si="33"/>
        <v>1240.6307407407319</v>
      </c>
      <c r="K120" s="82">
        <f t="shared" si="34"/>
        <v>1.2222962962962877E-2</v>
      </c>
      <c r="L120" s="83">
        <f t="shared" si="26"/>
        <v>47.579023569024372</v>
      </c>
      <c r="M120" s="83">
        <f t="shared" si="46"/>
        <v>112.78461279461199</v>
      </c>
      <c r="N120" s="99">
        <f t="shared" si="35"/>
        <v>1.1111784511784431E-3</v>
      </c>
      <c r="O120" s="75" t="e">
        <f>IF(Selbstdeklaration!$C$119=P120,S120,0)</f>
        <v>#NUM!</v>
      </c>
      <c r="P120" s="79">
        <v>101500</v>
      </c>
      <c r="Q120" s="106">
        <f t="shared" si="36"/>
        <v>424.8714814814831</v>
      </c>
      <c r="R120" s="82">
        <f t="shared" si="37"/>
        <v>4.1859259259259419E-3</v>
      </c>
      <c r="S120" s="83">
        <f t="shared" si="27"/>
        <v>17.011683501683354</v>
      </c>
      <c r="T120" s="83">
        <f t="shared" si="47"/>
        <v>38.624680134680283</v>
      </c>
      <c r="U120" s="99">
        <f t="shared" si="38"/>
        <v>3.8053872053872198E-4</v>
      </c>
      <c r="V120" s="75" t="e">
        <f>IF(Selbstdeklaration!$C$119=W120,Z120,0)</f>
        <v>#NUM!</v>
      </c>
      <c r="W120" s="79">
        <v>101500</v>
      </c>
      <c r="X120" s="106">
        <f t="shared" si="39"/>
        <v>832.75111111110846</v>
      </c>
      <c r="Y120" s="82">
        <f t="shared" si="40"/>
        <v>8.2044444444444187E-3</v>
      </c>
      <c r="Z120" s="83">
        <f t="shared" si="28"/>
        <v>32.295353535353776</v>
      </c>
      <c r="AA120" s="83">
        <f t="shared" si="48"/>
        <v>75.704646464646217</v>
      </c>
      <c r="AB120" s="99">
        <f t="shared" si="41"/>
        <v>7.4585858585858339E-4</v>
      </c>
      <c r="AC120" s="75" t="e">
        <f>IF(Selbstdeklaration!$C$119=AD120,AE120,0)</f>
        <v>#NUM!</v>
      </c>
      <c r="AD120" s="79">
        <v>101500</v>
      </c>
      <c r="AE120" s="106">
        <f t="shared" si="42"/>
        <v>90.744341563786207</v>
      </c>
      <c r="AF120" s="82">
        <f t="shared" si="43"/>
        <v>8.9403292181070156E-4</v>
      </c>
      <c r="AG120" s="83">
        <f t="shared" si="29"/>
        <v>39.255658436213793</v>
      </c>
      <c r="AH120" s="83">
        <f t="shared" si="49"/>
        <v>8.2494855967078369</v>
      </c>
      <c r="AI120" s="99">
        <f t="shared" si="44"/>
        <v>8.1275720164609232E-5</v>
      </c>
    </row>
    <row r="121" spans="1:35" x14ac:dyDescent="0.3">
      <c r="A121" s="75" t="e">
        <f>IF(Selbstdeklaration!$C$119=B121,E121,0)</f>
        <v>#NUM!</v>
      </c>
      <c r="B121" s="66">
        <v>102000</v>
      </c>
      <c r="C121" s="106">
        <f t="shared" si="30"/>
        <v>717.17333333333136</v>
      </c>
      <c r="D121" s="82">
        <f t="shared" si="31"/>
        <v>7.0311111111110922E-3</v>
      </c>
      <c r="E121" s="83">
        <f t="shared" si="25"/>
        <v>19.893333333333512</v>
      </c>
      <c r="F121" s="83">
        <f t="shared" si="45"/>
        <v>65.197575757575578</v>
      </c>
      <c r="G121" s="99">
        <f t="shared" si="32"/>
        <v>6.3919191919191746E-4</v>
      </c>
      <c r="H121" s="75" t="e">
        <f>IF(Selbstdeklaration!$C$119=I121,L121,0)</f>
        <v>#NUM!</v>
      </c>
      <c r="I121" s="66">
        <v>102000</v>
      </c>
      <c r="J121" s="106">
        <f t="shared" si="33"/>
        <v>1248.0266666666578</v>
      </c>
      <c r="K121" s="82">
        <f t="shared" si="34"/>
        <v>1.2235555555555468E-2</v>
      </c>
      <c r="L121" s="83">
        <f t="shared" si="26"/>
        <v>46.906666666667476</v>
      </c>
      <c r="M121" s="83">
        <f t="shared" si="46"/>
        <v>113.45696969696888</v>
      </c>
      <c r="N121" s="99">
        <f t="shared" si="35"/>
        <v>1.1123232323232244E-3</v>
      </c>
      <c r="O121" s="75" t="e">
        <f>IF(Selbstdeklaration!$C$119=P121,S121,0)</f>
        <v>#NUM!</v>
      </c>
      <c r="P121" s="66">
        <v>102000</v>
      </c>
      <c r="Q121" s="106">
        <f t="shared" si="36"/>
        <v>427.49333333333499</v>
      </c>
      <c r="R121" s="82">
        <f t="shared" si="37"/>
        <v>4.1911111111111272E-3</v>
      </c>
      <c r="S121" s="83">
        <f t="shared" si="27"/>
        <v>16.773333333333184</v>
      </c>
      <c r="T121" s="83">
        <f t="shared" si="47"/>
        <v>38.863030303030456</v>
      </c>
      <c r="U121" s="99">
        <f t="shared" si="38"/>
        <v>3.810101010101025E-4</v>
      </c>
      <c r="V121" s="75" t="e">
        <f>IF(Selbstdeklaration!$C$119=W121,Z121,0)</f>
        <v>#NUM!</v>
      </c>
      <c r="W121" s="66">
        <v>102000</v>
      </c>
      <c r="X121" s="106">
        <f t="shared" si="39"/>
        <v>837.75999999999726</v>
      </c>
      <c r="Y121" s="82">
        <f t="shared" si="40"/>
        <v>8.2133333333333069E-3</v>
      </c>
      <c r="Z121" s="83">
        <f t="shared" si="28"/>
        <v>31.840000000000249</v>
      </c>
      <c r="AA121" s="83">
        <f t="shared" si="48"/>
        <v>76.159999999999755</v>
      </c>
      <c r="AB121" s="99">
        <f t="shared" si="41"/>
        <v>7.4666666666666425E-4</v>
      </c>
      <c r="AC121" s="75" t="e">
        <f>IF(Selbstdeklaration!$C$119=AD121,AE121,0)</f>
        <v>#NUM!</v>
      </c>
      <c r="AD121" s="66">
        <v>102000</v>
      </c>
      <c r="AE121" s="106">
        <f t="shared" si="42"/>
        <v>91.296296296296504</v>
      </c>
      <c r="AF121" s="82">
        <f t="shared" si="43"/>
        <v>8.9506172839506372E-4</v>
      </c>
      <c r="AG121" s="83">
        <f t="shared" si="29"/>
        <v>38.703703703703496</v>
      </c>
      <c r="AH121" s="83">
        <f t="shared" si="49"/>
        <v>8.2996632996633188</v>
      </c>
      <c r="AI121" s="99">
        <f t="shared" si="44"/>
        <v>8.1369248035914886E-5</v>
      </c>
    </row>
    <row r="122" spans="1:35" x14ac:dyDescent="0.3">
      <c r="A122" s="75" t="e">
        <f>IF(Selbstdeklaration!$C$119=B122,E122,0)</f>
        <v>#NUM!</v>
      </c>
      <c r="B122" s="66">
        <v>102500</v>
      </c>
      <c r="C122" s="106">
        <f t="shared" si="30"/>
        <v>720.53703703703513</v>
      </c>
      <c r="D122" s="82">
        <f t="shared" si="31"/>
        <v>7.0296296296296105E-3</v>
      </c>
      <c r="E122" s="83">
        <f t="shared" si="25"/>
        <v>19.587542087542261</v>
      </c>
      <c r="F122" s="83">
        <f t="shared" si="45"/>
        <v>65.503367003366833</v>
      </c>
      <c r="G122" s="99">
        <f t="shared" si="32"/>
        <v>6.3905723905723739E-4</v>
      </c>
      <c r="H122" s="75" t="e">
        <f>IF(Selbstdeklaration!$C$119=I122,L122,0)</f>
        <v>#NUM!</v>
      </c>
      <c r="I122" s="66">
        <v>102500</v>
      </c>
      <c r="J122" s="106">
        <f t="shared" si="33"/>
        <v>1255.4351851851761</v>
      </c>
      <c r="K122" s="82">
        <f t="shared" si="34"/>
        <v>1.224814814814806E-2</v>
      </c>
      <c r="L122" s="83">
        <f t="shared" si="26"/>
        <v>46.233164983165807</v>
      </c>
      <c r="M122" s="83">
        <f t="shared" si="46"/>
        <v>114.13047138047055</v>
      </c>
      <c r="N122" s="99">
        <f t="shared" si="35"/>
        <v>1.1134680134680054E-3</v>
      </c>
      <c r="O122" s="75" t="e">
        <f>IF(Selbstdeklaration!$C$119=P122,S122,0)</f>
        <v>#NUM!</v>
      </c>
      <c r="P122" s="66">
        <v>102500</v>
      </c>
      <c r="Q122" s="106">
        <f t="shared" si="36"/>
        <v>430.12037037037203</v>
      </c>
      <c r="R122" s="82">
        <f t="shared" si="37"/>
        <v>4.1962962962963125E-3</v>
      </c>
      <c r="S122" s="83">
        <f t="shared" si="27"/>
        <v>16.534511784511633</v>
      </c>
      <c r="T122" s="83">
        <f t="shared" si="47"/>
        <v>39.101851851852004</v>
      </c>
      <c r="U122" s="99">
        <f t="shared" si="38"/>
        <v>3.8148148148148297E-4</v>
      </c>
      <c r="V122" s="75" t="e">
        <f>IF(Selbstdeklaration!$C$119=W122,Z122,0)</f>
        <v>#NUM!</v>
      </c>
      <c r="W122" s="66">
        <v>102500</v>
      </c>
      <c r="X122" s="106">
        <f t="shared" si="39"/>
        <v>842.77777777777499</v>
      </c>
      <c r="Y122" s="82">
        <f t="shared" si="40"/>
        <v>8.222222222222195E-3</v>
      </c>
      <c r="Z122" s="83">
        <f t="shared" si="28"/>
        <v>31.383838383838636</v>
      </c>
      <c r="AA122" s="83">
        <f t="shared" si="48"/>
        <v>76.616161616161364</v>
      </c>
      <c r="AB122" s="99">
        <f t="shared" si="41"/>
        <v>7.47474747474745E-4</v>
      </c>
      <c r="AC122" s="75" t="e">
        <f>IF(Selbstdeklaration!$C$119=AD122,AE122,0)</f>
        <v>#NUM!</v>
      </c>
      <c r="AD122" s="66">
        <v>102500</v>
      </c>
      <c r="AE122" s="106">
        <f t="shared" si="42"/>
        <v>91.849279835391158</v>
      </c>
      <c r="AF122" s="82">
        <f t="shared" si="43"/>
        <v>8.9609053497942588E-4</v>
      </c>
      <c r="AG122" s="83">
        <f t="shared" si="29"/>
        <v>38.150720164608842</v>
      </c>
      <c r="AH122" s="83">
        <f t="shared" si="49"/>
        <v>8.3499345304901045</v>
      </c>
      <c r="AI122" s="99">
        <f t="shared" si="44"/>
        <v>8.1462775907220527E-5</v>
      </c>
    </row>
    <row r="123" spans="1:35" x14ac:dyDescent="0.3">
      <c r="A123" s="75" t="e">
        <f>IF(Selbstdeklaration!$C$119=B123,E123,0)</f>
        <v>#NUM!</v>
      </c>
      <c r="B123" s="66">
        <v>103000</v>
      </c>
      <c r="C123" s="106">
        <f t="shared" si="30"/>
        <v>723.89925925925729</v>
      </c>
      <c r="D123" s="82">
        <f t="shared" si="31"/>
        <v>7.0281481481481289E-3</v>
      </c>
      <c r="E123" s="83">
        <f t="shared" si="25"/>
        <v>19.281885521885702</v>
      </c>
      <c r="F123" s="83">
        <f t="shared" si="45"/>
        <v>65.809023569023395</v>
      </c>
      <c r="G123" s="99">
        <f t="shared" si="32"/>
        <v>6.3892255892255721E-4</v>
      </c>
      <c r="H123" s="75" t="e">
        <f>IF(Selbstdeklaration!$C$119=I123,L123,0)</f>
        <v>#NUM!</v>
      </c>
      <c r="I123" s="66">
        <v>103000</v>
      </c>
      <c r="J123" s="106">
        <f t="shared" si="33"/>
        <v>1262.8562962962872</v>
      </c>
      <c r="K123" s="82">
        <f t="shared" si="34"/>
        <v>1.2260740740740652E-2</v>
      </c>
      <c r="L123" s="83">
        <f t="shared" si="26"/>
        <v>45.55851851851935</v>
      </c>
      <c r="M123" s="83">
        <f t="shared" si="46"/>
        <v>114.80511784511701</v>
      </c>
      <c r="N123" s="99">
        <f t="shared" si="35"/>
        <v>1.1146127946127864E-3</v>
      </c>
      <c r="O123" s="75" t="e">
        <f>IF(Selbstdeklaration!$C$119=P123,S123,0)</f>
        <v>#NUM!</v>
      </c>
      <c r="P123" s="66">
        <v>103000</v>
      </c>
      <c r="Q123" s="106">
        <f t="shared" si="36"/>
        <v>432.75259259259428</v>
      </c>
      <c r="R123" s="82">
        <f t="shared" si="37"/>
        <v>4.2014814814814979E-3</v>
      </c>
      <c r="S123" s="83">
        <f t="shared" si="27"/>
        <v>16.295218855218703</v>
      </c>
      <c r="T123" s="83">
        <f t="shared" si="47"/>
        <v>39.341144781144934</v>
      </c>
      <c r="U123" s="99">
        <f t="shared" si="38"/>
        <v>3.8195286195286343E-4</v>
      </c>
      <c r="V123" s="75" t="e">
        <f>IF(Selbstdeklaration!$C$119=W123,Z123,0)</f>
        <v>#NUM!</v>
      </c>
      <c r="W123" s="66">
        <v>103000</v>
      </c>
      <c r="X123" s="106">
        <f t="shared" si="39"/>
        <v>847.80444444444151</v>
      </c>
      <c r="Y123" s="82">
        <f t="shared" si="40"/>
        <v>8.2311111111110832E-3</v>
      </c>
      <c r="Z123" s="83">
        <f t="shared" si="28"/>
        <v>30.926868686868954</v>
      </c>
      <c r="AA123" s="83">
        <f t="shared" si="48"/>
        <v>77.073131313131043</v>
      </c>
      <c r="AB123" s="99">
        <f t="shared" si="41"/>
        <v>7.4828282828282564E-4</v>
      </c>
      <c r="AC123" s="75" t="e">
        <f>IF(Selbstdeklaration!$C$119=AD123,AE123,0)</f>
        <v>#NUM!</v>
      </c>
      <c r="AD123" s="66">
        <v>103000</v>
      </c>
      <c r="AE123" s="106">
        <f t="shared" si="42"/>
        <v>92.403292181070171</v>
      </c>
      <c r="AF123" s="82">
        <f t="shared" si="43"/>
        <v>8.9711934156378804E-4</v>
      </c>
      <c r="AG123" s="83">
        <f t="shared" si="29"/>
        <v>37.596707818929829</v>
      </c>
      <c r="AH123" s="83">
        <f t="shared" si="49"/>
        <v>8.4002992891881973</v>
      </c>
      <c r="AI123" s="99">
        <f t="shared" si="44"/>
        <v>8.1556303778526181E-5</v>
      </c>
    </row>
    <row r="124" spans="1:35" x14ac:dyDescent="0.3">
      <c r="A124" s="75" t="e">
        <f>IF(Selbstdeklaration!$C$119=B124,E124,0)</f>
        <v>#NUM!</v>
      </c>
      <c r="B124" s="79">
        <v>103500</v>
      </c>
      <c r="C124" s="106">
        <f t="shared" si="30"/>
        <v>727.25999999999794</v>
      </c>
      <c r="D124" s="82">
        <f t="shared" si="31"/>
        <v>7.0266666666666472E-3</v>
      </c>
      <c r="E124" s="83">
        <f t="shared" si="25"/>
        <v>18.976363636363825</v>
      </c>
      <c r="F124" s="83">
        <f t="shared" si="45"/>
        <v>66.114545454545265</v>
      </c>
      <c r="G124" s="99">
        <f t="shared" si="32"/>
        <v>6.3878787878787692E-4</v>
      </c>
      <c r="H124" s="75" t="e">
        <f>IF(Selbstdeklaration!$C$119=I124,L124,0)</f>
        <v>#NUM!</v>
      </c>
      <c r="I124" s="79">
        <v>103500</v>
      </c>
      <c r="J124" s="106">
        <f t="shared" si="33"/>
        <v>1270.2899999999906</v>
      </c>
      <c r="K124" s="82">
        <f t="shared" si="34"/>
        <v>1.2273333333333244E-2</v>
      </c>
      <c r="L124" s="83">
        <f t="shared" si="26"/>
        <v>44.882727272728125</v>
      </c>
      <c r="M124" s="83">
        <f t="shared" si="46"/>
        <v>115.48090909090824</v>
      </c>
      <c r="N124" s="99">
        <f t="shared" si="35"/>
        <v>1.1157575757575675E-3</v>
      </c>
      <c r="O124" s="75" t="e">
        <f>IF(Selbstdeklaration!$C$119=P124,S124,0)</f>
        <v>#NUM!</v>
      </c>
      <c r="P124" s="79">
        <v>103500</v>
      </c>
      <c r="Q124" s="106">
        <f t="shared" si="36"/>
        <v>435.39000000000169</v>
      </c>
      <c r="R124" s="82">
        <f t="shared" si="37"/>
        <v>4.2066666666666832E-3</v>
      </c>
      <c r="S124" s="83">
        <f t="shared" si="27"/>
        <v>16.055454545454392</v>
      </c>
      <c r="T124" s="83">
        <f t="shared" si="47"/>
        <v>39.580909090909245</v>
      </c>
      <c r="U124" s="99">
        <f t="shared" si="38"/>
        <v>3.824242424242439E-4</v>
      </c>
      <c r="V124" s="75" t="e">
        <f>IF(Selbstdeklaration!$C$119=W124,Z124,0)</f>
        <v>#NUM!</v>
      </c>
      <c r="W124" s="79">
        <v>103500</v>
      </c>
      <c r="X124" s="106">
        <f t="shared" si="39"/>
        <v>852.83999999999708</v>
      </c>
      <c r="Y124" s="82">
        <f t="shared" si="40"/>
        <v>8.2399999999999713E-3</v>
      </c>
      <c r="Z124" s="83">
        <f t="shared" si="28"/>
        <v>30.469090909091175</v>
      </c>
      <c r="AA124" s="83">
        <f t="shared" si="48"/>
        <v>77.530909090908821</v>
      </c>
      <c r="AB124" s="99">
        <f t="shared" si="41"/>
        <v>7.490909090909065E-4</v>
      </c>
      <c r="AC124" s="75" t="e">
        <f>IF(Selbstdeklaration!$C$119=AD124,AE124,0)</f>
        <v>#NUM!</v>
      </c>
      <c r="AD124" s="79">
        <v>103500</v>
      </c>
      <c r="AE124" s="106">
        <f t="shared" si="42"/>
        <v>92.958333333333542</v>
      </c>
      <c r="AF124" s="82">
        <f t="shared" si="43"/>
        <v>8.9814814814815019E-4</v>
      </c>
      <c r="AG124" s="83">
        <f t="shared" si="29"/>
        <v>37.041666666666458</v>
      </c>
      <c r="AH124" s="83">
        <f t="shared" si="49"/>
        <v>8.4507575757575939</v>
      </c>
      <c r="AI124" s="99">
        <f t="shared" si="44"/>
        <v>8.1649831649831822E-5</v>
      </c>
    </row>
    <row r="125" spans="1:35" x14ac:dyDescent="0.3">
      <c r="A125" s="75" t="e">
        <f>IF(Selbstdeklaration!$C$119=B125,E125,0)</f>
        <v>#NUM!</v>
      </c>
      <c r="B125" s="66">
        <v>104000</v>
      </c>
      <c r="C125" s="106">
        <f t="shared" si="30"/>
        <v>730.61925925925721</v>
      </c>
      <c r="D125" s="82">
        <f t="shared" si="31"/>
        <v>7.0251851851851656E-3</v>
      </c>
      <c r="E125" s="83">
        <f t="shared" si="25"/>
        <v>18.670976430976619</v>
      </c>
      <c r="F125" s="83">
        <f t="shared" si="45"/>
        <v>66.419932659932471</v>
      </c>
      <c r="G125" s="99">
        <f t="shared" si="32"/>
        <v>6.3865319865319685E-4</v>
      </c>
      <c r="H125" s="75" t="e">
        <f>IF(Selbstdeklaration!$C$119=I125,L125,0)</f>
        <v>#NUM!</v>
      </c>
      <c r="I125" s="66">
        <v>104000</v>
      </c>
      <c r="J125" s="106">
        <f t="shared" si="33"/>
        <v>1277.7362962962868</v>
      </c>
      <c r="K125" s="82">
        <f t="shared" si="34"/>
        <v>1.2285925925925836E-2</v>
      </c>
      <c r="L125" s="83">
        <f t="shared" si="26"/>
        <v>44.205791245792106</v>
      </c>
      <c r="M125" s="83">
        <f t="shared" si="46"/>
        <v>116.15784511784426</v>
      </c>
      <c r="N125" s="99">
        <f t="shared" si="35"/>
        <v>1.1169023569023487E-3</v>
      </c>
      <c r="O125" s="75" t="e">
        <f>IF(Selbstdeklaration!$C$119=P125,S125,0)</f>
        <v>#NUM!</v>
      </c>
      <c r="P125" s="66">
        <v>104000</v>
      </c>
      <c r="Q125" s="106">
        <f t="shared" si="36"/>
        <v>438.03259259259431</v>
      </c>
      <c r="R125" s="82">
        <f t="shared" si="37"/>
        <v>4.2118518518518685E-3</v>
      </c>
      <c r="S125" s="83">
        <f t="shared" si="27"/>
        <v>15.815218855218699</v>
      </c>
      <c r="T125" s="83">
        <f t="shared" si="47"/>
        <v>39.821144781144937</v>
      </c>
      <c r="U125" s="99">
        <f t="shared" si="38"/>
        <v>3.8289562289562442E-4</v>
      </c>
      <c r="V125" s="75" t="e">
        <f>IF(Selbstdeklaration!$C$119=W125,Z125,0)</f>
        <v>#NUM!</v>
      </c>
      <c r="W125" s="66">
        <v>104000</v>
      </c>
      <c r="X125" s="106">
        <f t="shared" si="39"/>
        <v>857.88444444444133</v>
      </c>
      <c r="Y125" s="82">
        <f t="shared" si="40"/>
        <v>8.2488888888888594E-3</v>
      </c>
      <c r="Z125" s="83">
        <f t="shared" si="28"/>
        <v>30.010505050505333</v>
      </c>
      <c r="AA125" s="83">
        <f t="shared" si="48"/>
        <v>77.98949494949467</v>
      </c>
      <c r="AB125" s="99">
        <f t="shared" si="41"/>
        <v>7.4989898989898725E-4</v>
      </c>
      <c r="AC125" s="75" t="e">
        <f>IF(Selbstdeklaration!$C$119=AD125,AE125,0)</f>
        <v>#NUM!</v>
      </c>
      <c r="AD125" s="66">
        <v>104000</v>
      </c>
      <c r="AE125" s="106">
        <f t="shared" si="42"/>
        <v>93.514403292181285</v>
      </c>
      <c r="AF125" s="82">
        <f t="shared" si="43"/>
        <v>8.9917695473251235E-4</v>
      </c>
      <c r="AG125" s="83">
        <f t="shared" si="29"/>
        <v>36.485596707818715</v>
      </c>
      <c r="AH125" s="83">
        <f t="shared" si="49"/>
        <v>8.5013093901982995</v>
      </c>
      <c r="AI125" s="99">
        <f t="shared" si="44"/>
        <v>8.174335952113749E-5</v>
      </c>
    </row>
    <row r="126" spans="1:35" x14ac:dyDescent="0.3">
      <c r="A126" s="75" t="e">
        <f>IF(Selbstdeklaration!$C$119=B126,E126,0)</f>
        <v>#NUM!</v>
      </c>
      <c r="B126" s="66">
        <v>104500</v>
      </c>
      <c r="C126" s="106">
        <f t="shared" si="30"/>
        <v>733.97703703703496</v>
      </c>
      <c r="D126" s="82">
        <f t="shared" si="31"/>
        <v>7.0237037037036839E-3</v>
      </c>
      <c r="E126" s="83">
        <f t="shared" si="25"/>
        <v>18.365723905724096</v>
      </c>
      <c r="F126" s="83">
        <f t="shared" si="45"/>
        <v>66.725185185184998</v>
      </c>
      <c r="G126" s="99">
        <f t="shared" si="32"/>
        <v>6.3851851851851667E-4</v>
      </c>
      <c r="H126" s="75" t="e">
        <f>IF(Selbstdeklaration!$C$119=I126,L126,0)</f>
        <v>#NUM!</v>
      </c>
      <c r="I126" s="66">
        <v>104500</v>
      </c>
      <c r="J126" s="106">
        <f t="shared" si="33"/>
        <v>1285.1951851851757</v>
      </c>
      <c r="K126" s="82">
        <f t="shared" si="34"/>
        <v>1.2298518518518427E-2</v>
      </c>
      <c r="L126" s="83">
        <f t="shared" si="26"/>
        <v>43.527710437711306</v>
      </c>
      <c r="M126" s="83">
        <f t="shared" si="46"/>
        <v>116.83592592592505</v>
      </c>
      <c r="N126" s="99">
        <f t="shared" si="35"/>
        <v>1.1180471380471298E-3</v>
      </c>
      <c r="O126" s="75" t="e">
        <f>IF(Selbstdeklaration!$C$119=P126,S126,0)</f>
        <v>#NUM!</v>
      </c>
      <c r="P126" s="66">
        <v>104500</v>
      </c>
      <c r="Q126" s="106">
        <f t="shared" si="36"/>
        <v>440.68037037037215</v>
      </c>
      <c r="R126" s="82">
        <f t="shared" si="37"/>
        <v>4.2170370370370538E-3</v>
      </c>
      <c r="S126" s="83">
        <f t="shared" si="27"/>
        <v>15.574511784511623</v>
      </c>
      <c r="T126" s="83">
        <f t="shared" si="47"/>
        <v>40.061851851852012</v>
      </c>
      <c r="U126" s="99">
        <f t="shared" si="38"/>
        <v>3.8336700336700488E-4</v>
      </c>
      <c r="V126" s="75" t="e">
        <f>IF(Selbstdeklaration!$C$119=W126,Z126,0)</f>
        <v>#NUM!</v>
      </c>
      <c r="W126" s="66">
        <v>104500</v>
      </c>
      <c r="X126" s="106">
        <f t="shared" si="39"/>
        <v>862.93777777777461</v>
      </c>
      <c r="Y126" s="82">
        <f t="shared" si="40"/>
        <v>8.2577777777777476E-3</v>
      </c>
      <c r="Z126" s="83">
        <f t="shared" si="28"/>
        <v>29.5511111111114</v>
      </c>
      <c r="AA126" s="83">
        <f t="shared" si="48"/>
        <v>78.448888888888604</v>
      </c>
      <c r="AB126" s="99">
        <f t="shared" si="41"/>
        <v>7.50707070707068E-4</v>
      </c>
      <c r="AC126" s="75" t="e">
        <f>IF(Selbstdeklaration!$C$119=AD126,AE126,0)</f>
        <v>#NUM!</v>
      </c>
      <c r="AD126" s="66">
        <v>104500</v>
      </c>
      <c r="AE126" s="106">
        <f t="shared" si="42"/>
        <v>94.071502057613387</v>
      </c>
      <c r="AF126" s="82">
        <f t="shared" si="43"/>
        <v>9.0020576131687451E-4</v>
      </c>
      <c r="AG126" s="83">
        <f t="shared" si="29"/>
        <v>35.928497942386613</v>
      </c>
      <c r="AH126" s="83">
        <f t="shared" si="49"/>
        <v>8.5519547325103087</v>
      </c>
      <c r="AI126" s="99">
        <f t="shared" si="44"/>
        <v>8.1836887392443145E-5</v>
      </c>
    </row>
    <row r="127" spans="1:35" x14ac:dyDescent="0.3">
      <c r="A127" s="75" t="e">
        <f>IF(Selbstdeklaration!$C$119=B127,E127,0)</f>
        <v>#NUM!</v>
      </c>
      <c r="B127" s="66">
        <v>105000</v>
      </c>
      <c r="C127" s="106">
        <f t="shared" si="30"/>
        <v>737.33333333333121</v>
      </c>
      <c r="D127" s="82">
        <f t="shared" si="31"/>
        <v>7.0222222222222023E-3</v>
      </c>
      <c r="E127" s="83">
        <f t="shared" si="25"/>
        <v>18.060606060606254</v>
      </c>
      <c r="F127" s="83">
        <f t="shared" si="45"/>
        <v>67.030303030302832</v>
      </c>
      <c r="G127" s="99">
        <f t="shared" si="32"/>
        <v>6.3838383838383649E-4</v>
      </c>
      <c r="H127" s="75" t="e">
        <f>IF(Selbstdeklaration!$C$119=I127,L127,0)</f>
        <v>#NUM!</v>
      </c>
      <c r="I127" s="66">
        <v>105000</v>
      </c>
      <c r="J127" s="106">
        <f t="shared" si="33"/>
        <v>1292.666666666657</v>
      </c>
      <c r="K127" s="82">
        <f t="shared" si="34"/>
        <v>1.2311111111111019E-2</v>
      </c>
      <c r="L127" s="83">
        <f t="shared" si="26"/>
        <v>42.848484848485732</v>
      </c>
      <c r="M127" s="83">
        <f t="shared" si="46"/>
        <v>117.51515151515063</v>
      </c>
      <c r="N127" s="99">
        <f t="shared" si="35"/>
        <v>1.1191919191919108E-3</v>
      </c>
      <c r="O127" s="75" t="e">
        <f>IF(Selbstdeklaration!$C$119=P127,S127,0)</f>
        <v>#NUM!</v>
      </c>
      <c r="P127" s="66">
        <v>105000</v>
      </c>
      <c r="Q127" s="106">
        <f t="shared" si="36"/>
        <v>443.33333333333513</v>
      </c>
      <c r="R127" s="82">
        <f t="shared" si="37"/>
        <v>4.2222222222222392E-3</v>
      </c>
      <c r="S127" s="83">
        <f t="shared" si="27"/>
        <v>15.333333333333171</v>
      </c>
      <c r="T127" s="83">
        <f t="shared" si="47"/>
        <v>40.303030303030468</v>
      </c>
      <c r="U127" s="99">
        <f t="shared" si="38"/>
        <v>3.838383838383854E-4</v>
      </c>
      <c r="V127" s="75" t="e">
        <f>IF(Selbstdeklaration!$C$119=W127,Z127,0)</f>
        <v>#NUM!</v>
      </c>
      <c r="W127" s="66">
        <v>105000</v>
      </c>
      <c r="X127" s="106">
        <f t="shared" si="39"/>
        <v>867.9999999999967</v>
      </c>
      <c r="Y127" s="82">
        <f t="shared" si="40"/>
        <v>8.2666666666666357E-3</v>
      </c>
      <c r="Z127" s="83">
        <f t="shared" si="28"/>
        <v>29.090909090909392</v>
      </c>
      <c r="AA127" s="83">
        <f t="shared" si="48"/>
        <v>78.909090909090608</v>
      </c>
      <c r="AB127" s="99">
        <f t="shared" si="41"/>
        <v>7.5151515151514864E-4</v>
      </c>
      <c r="AC127" s="75" t="e">
        <f>IF(Selbstdeklaration!$C$119=AD127,AE127,0)</f>
        <v>#NUM!</v>
      </c>
      <c r="AD127" s="66">
        <v>105000</v>
      </c>
      <c r="AE127" s="106">
        <f t="shared" si="42"/>
        <v>94.629629629629846</v>
      </c>
      <c r="AF127" s="82">
        <f t="shared" si="43"/>
        <v>9.0123456790123667E-4</v>
      </c>
      <c r="AG127" s="83">
        <f t="shared" si="29"/>
        <v>35.370370370370154</v>
      </c>
      <c r="AH127" s="83">
        <f t="shared" si="49"/>
        <v>8.6026936026936216</v>
      </c>
      <c r="AI127" s="99">
        <f t="shared" si="44"/>
        <v>8.1930415263748772E-5</v>
      </c>
    </row>
    <row r="128" spans="1:35" x14ac:dyDescent="0.3">
      <c r="A128" s="75" t="e">
        <f>IF(Selbstdeklaration!$C$119=B128,E128,0)</f>
        <v>#NUM!</v>
      </c>
      <c r="B128" s="66">
        <v>105500</v>
      </c>
      <c r="C128" s="106">
        <f t="shared" si="30"/>
        <v>740.68814814814607</v>
      </c>
      <c r="D128" s="82">
        <f t="shared" si="31"/>
        <v>7.0207407407407206E-3</v>
      </c>
      <c r="E128" s="83">
        <f t="shared" si="25"/>
        <v>17.755622895623084</v>
      </c>
      <c r="F128" s="83">
        <f t="shared" si="45"/>
        <v>67.335286195286002</v>
      </c>
      <c r="G128" s="99">
        <f t="shared" si="32"/>
        <v>6.3824915824915642E-4</v>
      </c>
      <c r="H128" s="75" t="e">
        <f>IF(Selbstdeklaration!$C$119=I128,L128,0)</f>
        <v>#NUM!</v>
      </c>
      <c r="I128" s="66">
        <v>105500</v>
      </c>
      <c r="J128" s="106">
        <f t="shared" si="33"/>
        <v>1300.150740740731</v>
      </c>
      <c r="K128" s="82">
        <f t="shared" si="34"/>
        <v>1.2323703703703611E-2</v>
      </c>
      <c r="L128" s="83">
        <f t="shared" si="26"/>
        <v>42.168114478115371</v>
      </c>
      <c r="M128" s="83">
        <f t="shared" si="46"/>
        <v>118.19552188552099</v>
      </c>
      <c r="N128" s="99">
        <f t="shared" si="35"/>
        <v>1.1203367003366918E-3</v>
      </c>
      <c r="O128" s="75" t="e">
        <f>IF(Selbstdeklaration!$C$119=P128,S128,0)</f>
        <v>#NUM!</v>
      </c>
      <c r="P128" s="66">
        <v>105500</v>
      </c>
      <c r="Q128" s="106">
        <f t="shared" si="36"/>
        <v>445.99148148148328</v>
      </c>
      <c r="R128" s="82">
        <f t="shared" si="37"/>
        <v>4.2274074074074245E-3</v>
      </c>
      <c r="S128" s="83">
        <f t="shared" si="27"/>
        <v>15.091683501683338</v>
      </c>
      <c r="T128" s="83">
        <f t="shared" si="47"/>
        <v>40.544680134680299</v>
      </c>
      <c r="U128" s="99">
        <f t="shared" si="38"/>
        <v>3.8430976430976586E-4</v>
      </c>
      <c r="V128" s="75" t="e">
        <f>IF(Selbstdeklaration!$C$119=W128,Z128,0)</f>
        <v>#NUM!</v>
      </c>
      <c r="W128" s="66">
        <v>105500</v>
      </c>
      <c r="X128" s="106">
        <f t="shared" si="39"/>
        <v>873.07111111110771</v>
      </c>
      <c r="Y128" s="82">
        <f t="shared" si="40"/>
        <v>8.2755555555555239E-3</v>
      </c>
      <c r="Z128" s="83">
        <f t="shared" si="28"/>
        <v>28.629898989899299</v>
      </c>
      <c r="AA128" s="83">
        <f t="shared" si="48"/>
        <v>79.370101010100697</v>
      </c>
      <c r="AB128" s="99">
        <f t="shared" si="41"/>
        <v>7.5232323232322939E-4</v>
      </c>
      <c r="AC128" s="75" t="e">
        <f>IF(Selbstdeklaration!$C$119=AD128,AE128,0)</f>
        <v>#NUM!</v>
      </c>
      <c r="AD128" s="66">
        <v>105500</v>
      </c>
      <c r="AE128" s="106">
        <f t="shared" si="42"/>
        <v>95.188786008230679</v>
      </c>
      <c r="AF128" s="82">
        <f t="shared" si="43"/>
        <v>9.0226337448559883E-4</v>
      </c>
      <c r="AG128" s="83">
        <f t="shared" si="29"/>
        <v>34.811213991769321</v>
      </c>
      <c r="AH128" s="83">
        <f t="shared" si="49"/>
        <v>8.6535260007482435</v>
      </c>
      <c r="AI128" s="99">
        <f t="shared" si="44"/>
        <v>8.202394313505444E-5</v>
      </c>
    </row>
    <row r="129" spans="1:35" x14ac:dyDescent="0.3">
      <c r="A129" s="75" t="e">
        <f>IF(Selbstdeklaration!$C$119=B129,E129,0)</f>
        <v>#NUM!</v>
      </c>
      <c r="B129" s="66">
        <v>106000</v>
      </c>
      <c r="C129" s="106">
        <f t="shared" si="30"/>
        <v>744.04148148147931</v>
      </c>
      <c r="D129" s="82">
        <f t="shared" si="31"/>
        <v>7.019259259259239E-3</v>
      </c>
      <c r="E129" s="83">
        <f t="shared" si="25"/>
        <v>17.45077441077461</v>
      </c>
      <c r="F129" s="83">
        <f t="shared" si="45"/>
        <v>67.64013468013448</v>
      </c>
      <c r="G129" s="99">
        <f t="shared" si="32"/>
        <v>6.3811447811447624E-4</v>
      </c>
      <c r="H129" s="75" t="e">
        <f>IF(Selbstdeklaration!$C$119=I129,L129,0)</f>
        <v>#NUM!</v>
      </c>
      <c r="I129" s="66">
        <v>106000</v>
      </c>
      <c r="J129" s="106">
        <f t="shared" si="33"/>
        <v>1307.6474074073976</v>
      </c>
      <c r="K129" s="82">
        <f t="shared" si="34"/>
        <v>1.2336296296296203E-2</v>
      </c>
      <c r="L129" s="83">
        <f t="shared" si="26"/>
        <v>41.486599326600214</v>
      </c>
      <c r="M129" s="83">
        <f t="shared" si="46"/>
        <v>118.87703703703615</v>
      </c>
      <c r="N129" s="99">
        <f t="shared" si="35"/>
        <v>1.1214814814814731E-3</v>
      </c>
      <c r="O129" s="75" t="e">
        <f>IF(Selbstdeklaration!$C$119=P129,S129,0)</f>
        <v>#NUM!</v>
      </c>
      <c r="P129" s="66">
        <v>106000</v>
      </c>
      <c r="Q129" s="106">
        <f t="shared" si="36"/>
        <v>448.65481481481663</v>
      </c>
      <c r="R129" s="82">
        <f t="shared" si="37"/>
        <v>4.2325925925926098E-3</v>
      </c>
      <c r="S129" s="83">
        <f t="shared" si="27"/>
        <v>14.849562289562124</v>
      </c>
      <c r="T129" s="83">
        <f t="shared" si="47"/>
        <v>40.786801346801511</v>
      </c>
      <c r="U129" s="99">
        <f t="shared" si="38"/>
        <v>3.8478114478114633E-4</v>
      </c>
      <c r="V129" s="75" t="e">
        <f>IF(Selbstdeklaration!$C$119=W129,Z129,0)</f>
        <v>#NUM!</v>
      </c>
      <c r="W129" s="66">
        <v>106000</v>
      </c>
      <c r="X129" s="106">
        <f t="shared" si="39"/>
        <v>878.15111111110764</v>
      </c>
      <c r="Y129" s="82">
        <f t="shared" si="40"/>
        <v>8.284444444444412E-3</v>
      </c>
      <c r="Z129" s="83">
        <f t="shared" si="28"/>
        <v>28.168080808081125</v>
      </c>
      <c r="AA129" s="83">
        <f t="shared" si="48"/>
        <v>79.831919191918871</v>
      </c>
      <c r="AB129" s="99">
        <f t="shared" si="41"/>
        <v>7.5313131313131014E-4</v>
      </c>
      <c r="AC129" s="75" t="e">
        <f>IF(Selbstdeklaration!$C$119=AD129,AE129,0)</f>
        <v>#NUM!</v>
      </c>
      <c r="AD129" s="66">
        <v>106000</v>
      </c>
      <c r="AE129" s="106">
        <f t="shared" si="42"/>
        <v>95.748971193415869</v>
      </c>
      <c r="AF129" s="82">
        <f t="shared" si="43"/>
        <v>9.0329218106996098E-4</v>
      </c>
      <c r="AG129" s="83">
        <f t="shared" si="29"/>
        <v>34.251028806584131</v>
      </c>
      <c r="AH129" s="83">
        <f t="shared" si="49"/>
        <v>8.7044519266741691</v>
      </c>
      <c r="AI129" s="99">
        <f t="shared" si="44"/>
        <v>8.2117471006360081E-5</v>
      </c>
    </row>
    <row r="130" spans="1:35" x14ac:dyDescent="0.3">
      <c r="A130" s="75" t="e">
        <f>IF(Selbstdeklaration!$C$119=B130,E130,0)</f>
        <v>#NUM!</v>
      </c>
      <c r="B130" s="66">
        <v>106500</v>
      </c>
      <c r="C130" s="106">
        <f t="shared" si="30"/>
        <v>747.39333333333116</v>
      </c>
      <c r="D130" s="82">
        <f t="shared" si="31"/>
        <v>7.0177777777777573E-3</v>
      </c>
      <c r="E130" s="83">
        <f t="shared" si="25"/>
        <v>17.146060606060804</v>
      </c>
      <c r="F130" s="83">
        <f t="shared" si="45"/>
        <v>67.944848484848293</v>
      </c>
      <c r="G130" s="99">
        <f t="shared" si="32"/>
        <v>6.3797979797979617E-4</v>
      </c>
      <c r="H130" s="75" t="e">
        <f>IF(Selbstdeklaration!$C$119=I130,L130,0)</f>
        <v>#NUM!</v>
      </c>
      <c r="I130" s="66">
        <v>106500</v>
      </c>
      <c r="J130" s="106">
        <f t="shared" si="33"/>
        <v>1315.1566666666567</v>
      </c>
      <c r="K130" s="82">
        <f t="shared" si="34"/>
        <v>1.2348888888888795E-2</v>
      </c>
      <c r="L130" s="83">
        <f t="shared" si="26"/>
        <v>40.803939393940297</v>
      </c>
      <c r="M130" s="83">
        <f t="shared" si="46"/>
        <v>119.55969696969606</v>
      </c>
      <c r="N130" s="99">
        <f t="shared" si="35"/>
        <v>1.1226262626262541E-3</v>
      </c>
      <c r="O130" s="75" t="e">
        <f>IF(Selbstdeklaration!$C$119=P130,S130,0)</f>
        <v>#NUM!</v>
      </c>
      <c r="P130" s="66">
        <v>106500</v>
      </c>
      <c r="Q130" s="106">
        <f t="shared" si="36"/>
        <v>451.3233333333352</v>
      </c>
      <c r="R130" s="82">
        <f t="shared" si="37"/>
        <v>4.2377777777777952E-3</v>
      </c>
      <c r="S130" s="83">
        <f t="shared" si="27"/>
        <v>14.606969696969527</v>
      </c>
      <c r="T130" s="83">
        <f t="shared" si="47"/>
        <v>41.029393939394112</v>
      </c>
      <c r="U130" s="99">
        <f t="shared" si="38"/>
        <v>3.8525252525252685E-4</v>
      </c>
      <c r="V130" s="75" t="e">
        <f>IF(Selbstdeklaration!$C$119=W130,Z130,0)</f>
        <v>#NUM!</v>
      </c>
      <c r="W130" s="66">
        <v>106500</v>
      </c>
      <c r="X130" s="106">
        <f t="shared" si="39"/>
        <v>883.23999999999648</v>
      </c>
      <c r="Y130" s="82">
        <f t="shared" si="40"/>
        <v>8.2933333333333002E-3</v>
      </c>
      <c r="Z130" s="83">
        <f t="shared" si="28"/>
        <v>27.705454545454867</v>
      </c>
      <c r="AA130" s="83">
        <f t="shared" si="48"/>
        <v>80.29454545454513</v>
      </c>
      <c r="AB130" s="99">
        <f t="shared" si="41"/>
        <v>7.5393939393939089E-4</v>
      </c>
      <c r="AC130" s="75" t="e">
        <f>IF(Selbstdeklaration!$C$119=AD130,AE130,0)</f>
        <v>#NUM!</v>
      </c>
      <c r="AD130" s="66">
        <v>106500</v>
      </c>
      <c r="AE130" s="106">
        <f t="shared" si="42"/>
        <v>96.310185185185418</v>
      </c>
      <c r="AF130" s="82">
        <f t="shared" si="43"/>
        <v>9.0432098765432314E-4</v>
      </c>
      <c r="AG130" s="83">
        <f t="shared" si="29"/>
        <v>33.689814814814582</v>
      </c>
      <c r="AH130" s="83">
        <f t="shared" si="49"/>
        <v>8.7554713804714019</v>
      </c>
      <c r="AI130" s="99">
        <f t="shared" si="44"/>
        <v>8.2210998877665749E-5</v>
      </c>
    </row>
    <row r="131" spans="1:35" x14ac:dyDescent="0.3">
      <c r="A131" s="75" t="e">
        <f>IF(Selbstdeklaration!$C$119=B131,E131,0)</f>
        <v>#NUM!</v>
      </c>
      <c r="B131" s="66">
        <v>107000</v>
      </c>
      <c r="C131" s="106">
        <f t="shared" si="30"/>
        <v>750.7437037037015</v>
      </c>
      <c r="D131" s="82">
        <f t="shared" si="31"/>
        <v>7.0162962962962757E-3</v>
      </c>
      <c r="E131" s="83">
        <f t="shared" si="25"/>
        <v>16.841481481481683</v>
      </c>
      <c r="F131" s="83">
        <f t="shared" si="45"/>
        <v>68.249427609427414</v>
      </c>
      <c r="G131" s="99">
        <f t="shared" si="32"/>
        <v>6.3784511784511599E-4</v>
      </c>
      <c r="H131" s="75" t="e">
        <f>IF(Selbstdeklaration!$C$119=I131,L131,0)</f>
        <v>#NUM!</v>
      </c>
      <c r="I131" s="66">
        <v>107000</v>
      </c>
      <c r="J131" s="106">
        <f t="shared" si="33"/>
        <v>1322.6785185185083</v>
      </c>
      <c r="K131" s="82">
        <f t="shared" si="34"/>
        <v>1.2361481481481387E-2</v>
      </c>
      <c r="L131" s="83">
        <f t="shared" si="26"/>
        <v>40.120134680135607</v>
      </c>
      <c r="M131" s="83">
        <f t="shared" si="46"/>
        <v>120.24350168350075</v>
      </c>
      <c r="N131" s="99">
        <f t="shared" si="35"/>
        <v>1.1237710437710352E-3</v>
      </c>
      <c r="O131" s="75" t="e">
        <f>IF(Selbstdeklaration!$C$119=P131,S131,0)</f>
        <v>#NUM!</v>
      </c>
      <c r="P131" s="66">
        <v>107000</v>
      </c>
      <c r="Q131" s="106">
        <f t="shared" si="36"/>
        <v>453.99703703703892</v>
      </c>
      <c r="R131" s="82">
        <f t="shared" si="37"/>
        <v>4.2429629629629805E-3</v>
      </c>
      <c r="S131" s="83">
        <f t="shared" si="27"/>
        <v>14.363905723905553</v>
      </c>
      <c r="T131" s="83">
        <f t="shared" si="47"/>
        <v>41.272457912458087</v>
      </c>
      <c r="U131" s="99">
        <f t="shared" si="38"/>
        <v>3.8572390572390737E-4</v>
      </c>
      <c r="V131" s="75" t="e">
        <f>IF(Selbstdeklaration!$C$119=W131,Z131,0)</f>
        <v>#NUM!</v>
      </c>
      <c r="W131" s="66">
        <v>107000</v>
      </c>
      <c r="X131" s="106">
        <f t="shared" si="39"/>
        <v>888.33777777777414</v>
      </c>
      <c r="Y131" s="82">
        <f t="shared" si="40"/>
        <v>8.3022222222221883E-3</v>
      </c>
      <c r="Z131" s="83">
        <f t="shared" si="28"/>
        <v>27.242020202020534</v>
      </c>
      <c r="AA131" s="83">
        <f t="shared" si="48"/>
        <v>80.757979797979473</v>
      </c>
      <c r="AB131" s="99">
        <f t="shared" si="41"/>
        <v>7.5474747474747175E-4</v>
      </c>
      <c r="AC131" s="75" t="e">
        <f>IF(Selbstdeklaration!$C$119=AD131,AE131,0)</f>
        <v>#NUM!</v>
      </c>
      <c r="AD131" s="66">
        <v>107000</v>
      </c>
      <c r="AE131" s="106">
        <f t="shared" si="42"/>
        <v>96.872427983539325</v>
      </c>
      <c r="AF131" s="82">
        <f t="shared" si="43"/>
        <v>9.053497942386853E-4</v>
      </c>
      <c r="AG131" s="83">
        <f t="shared" si="29"/>
        <v>33.127572016460675</v>
      </c>
      <c r="AH131" s="83">
        <f t="shared" si="49"/>
        <v>8.8065843621399384</v>
      </c>
      <c r="AI131" s="99">
        <f t="shared" si="44"/>
        <v>8.230452674897139E-5</v>
      </c>
    </row>
    <row r="132" spans="1:35" x14ac:dyDescent="0.3">
      <c r="A132" s="75" t="e">
        <f>IF(Selbstdeklaration!$C$119=B132,E132,0)</f>
        <v>#NUM!</v>
      </c>
      <c r="B132" s="79">
        <v>107500</v>
      </c>
      <c r="C132" s="106">
        <f t="shared" si="30"/>
        <v>754.09259259259034</v>
      </c>
      <c r="D132" s="82">
        <f t="shared" si="31"/>
        <v>7.0148148148147941E-3</v>
      </c>
      <c r="E132" s="83">
        <f t="shared" si="25"/>
        <v>16.537037037037241</v>
      </c>
      <c r="F132" s="83">
        <f t="shared" si="45"/>
        <v>68.553872053871842</v>
      </c>
      <c r="G132" s="99">
        <f t="shared" si="32"/>
        <v>6.377104377104357E-4</v>
      </c>
      <c r="H132" s="75" t="e">
        <f>IF(Selbstdeklaration!$C$119=I132,L132,0)</f>
        <v>#NUM!</v>
      </c>
      <c r="I132" s="79">
        <v>107500</v>
      </c>
      <c r="J132" s="106">
        <f t="shared" si="33"/>
        <v>1330.2129629629526</v>
      </c>
      <c r="K132" s="82">
        <f t="shared" si="34"/>
        <v>1.2374074074073978E-2</v>
      </c>
      <c r="L132" s="83">
        <f t="shared" si="26"/>
        <v>39.435185185186128</v>
      </c>
      <c r="M132" s="83">
        <f t="shared" si="46"/>
        <v>120.92845117845023</v>
      </c>
      <c r="N132" s="99">
        <f t="shared" si="35"/>
        <v>1.1249158249158162E-3</v>
      </c>
      <c r="O132" s="75" t="e">
        <f>IF(Selbstdeklaration!$C$119=P132,S132,0)</f>
        <v>#NUM!</v>
      </c>
      <c r="P132" s="79">
        <v>107500</v>
      </c>
      <c r="Q132" s="106">
        <f t="shared" si="36"/>
        <v>456.6759259259278</v>
      </c>
      <c r="R132" s="82">
        <f t="shared" si="37"/>
        <v>4.2481481481481658E-3</v>
      </c>
      <c r="S132" s="83">
        <f t="shared" si="27"/>
        <v>14.1203703703702</v>
      </c>
      <c r="T132" s="83">
        <f t="shared" si="47"/>
        <v>41.515993265993437</v>
      </c>
      <c r="U132" s="99">
        <f t="shared" si="38"/>
        <v>3.8619528619528778E-4</v>
      </c>
      <c r="V132" s="75" t="e">
        <f>IF(Selbstdeklaration!$C$119=W132,Z132,0)</f>
        <v>#NUM!</v>
      </c>
      <c r="W132" s="79">
        <v>107500</v>
      </c>
      <c r="X132" s="106">
        <f t="shared" si="39"/>
        <v>893.44444444444071</v>
      </c>
      <c r="Y132" s="82">
        <f t="shared" si="40"/>
        <v>8.3111111111110764E-3</v>
      </c>
      <c r="Z132" s="83">
        <f t="shared" si="28"/>
        <v>26.777777777778116</v>
      </c>
      <c r="AA132" s="83">
        <f t="shared" si="48"/>
        <v>81.222222222221887</v>
      </c>
      <c r="AB132" s="99">
        <f t="shared" si="41"/>
        <v>7.5555555555555239E-4</v>
      </c>
      <c r="AC132" s="75" t="e">
        <f>IF(Selbstdeklaration!$C$119=AD132,AE132,0)</f>
        <v>#NUM!</v>
      </c>
      <c r="AD132" s="79">
        <v>107500</v>
      </c>
      <c r="AE132" s="106">
        <f t="shared" si="42"/>
        <v>97.435699588477604</v>
      </c>
      <c r="AF132" s="82">
        <f t="shared" si="43"/>
        <v>9.0637860082304746E-4</v>
      </c>
      <c r="AG132" s="83">
        <f t="shared" si="29"/>
        <v>32.564300411522396</v>
      </c>
      <c r="AH132" s="83">
        <f t="shared" si="49"/>
        <v>8.8577908716797822</v>
      </c>
      <c r="AI132" s="99">
        <f t="shared" si="44"/>
        <v>8.2398054620277044E-5</v>
      </c>
    </row>
    <row r="133" spans="1:35" x14ac:dyDescent="0.3">
      <c r="A133" s="75" t="e">
        <f>IF(Selbstdeklaration!$C$119=B133,E133,0)</f>
        <v>#NUM!</v>
      </c>
      <c r="B133" s="66">
        <v>108000</v>
      </c>
      <c r="C133" s="106">
        <f t="shared" si="30"/>
        <v>757.43999999999778</v>
      </c>
      <c r="D133" s="82">
        <f t="shared" si="31"/>
        <v>7.0133333333333124E-3</v>
      </c>
      <c r="E133" s="83">
        <f t="shared" si="25"/>
        <v>16.232727272727473</v>
      </c>
      <c r="F133" s="83">
        <f t="shared" si="45"/>
        <v>68.85818181818162</v>
      </c>
      <c r="G133" s="99">
        <f t="shared" si="32"/>
        <v>6.3757575757575574E-4</v>
      </c>
      <c r="H133" s="75" t="e">
        <f>IF(Selbstdeklaration!$C$119=I133,L133,0)</f>
        <v>#NUM!</v>
      </c>
      <c r="I133" s="66">
        <v>108000</v>
      </c>
      <c r="J133" s="106">
        <f t="shared" si="33"/>
        <v>1337.7599999999895</v>
      </c>
      <c r="K133" s="82">
        <f t="shared" si="34"/>
        <v>1.238666666666657E-2</v>
      </c>
      <c r="L133" s="83">
        <f t="shared" si="26"/>
        <v>38.749090909091862</v>
      </c>
      <c r="M133" s="83">
        <f t="shared" si="46"/>
        <v>121.6145454545445</v>
      </c>
      <c r="N133" s="99">
        <f t="shared" si="35"/>
        <v>1.1260606060605972E-3</v>
      </c>
      <c r="O133" s="75" t="e">
        <f>IF(Selbstdeklaration!$C$119=P133,S133,0)</f>
        <v>#NUM!</v>
      </c>
      <c r="P133" s="66">
        <v>108000</v>
      </c>
      <c r="Q133" s="106">
        <f t="shared" si="36"/>
        <v>459.36000000000195</v>
      </c>
      <c r="R133" s="82">
        <f t="shared" si="37"/>
        <v>4.2533333333333511E-3</v>
      </c>
      <c r="S133" s="83">
        <f t="shared" si="27"/>
        <v>13.876363636363459</v>
      </c>
      <c r="T133" s="83">
        <f t="shared" si="47"/>
        <v>41.760000000000176</v>
      </c>
      <c r="U133" s="99">
        <f t="shared" si="38"/>
        <v>3.866666666666683E-4</v>
      </c>
      <c r="V133" s="75" t="e">
        <f>IF(Selbstdeklaration!$C$119=W133,Z133,0)</f>
        <v>#NUM!</v>
      </c>
      <c r="W133" s="66">
        <v>108000</v>
      </c>
      <c r="X133" s="106">
        <f t="shared" si="39"/>
        <v>898.55999999999619</v>
      </c>
      <c r="Y133" s="82">
        <f t="shared" si="40"/>
        <v>8.3199999999999646E-3</v>
      </c>
      <c r="Z133" s="83">
        <f t="shared" si="28"/>
        <v>26.312727272727617</v>
      </c>
      <c r="AA133" s="83">
        <f t="shared" si="48"/>
        <v>81.687272727272386</v>
      </c>
      <c r="AB133" s="99">
        <f t="shared" si="41"/>
        <v>7.5636363636363325E-4</v>
      </c>
      <c r="AC133" s="75" t="e">
        <f>IF(Selbstdeklaration!$C$119=AD133,AE133,0)</f>
        <v>#NUM!</v>
      </c>
      <c r="AD133" s="66">
        <v>108000</v>
      </c>
      <c r="AE133" s="106">
        <f t="shared" si="42"/>
        <v>98.000000000000242</v>
      </c>
      <c r="AF133" s="82">
        <f t="shared" si="43"/>
        <v>9.0740740740740961E-4</v>
      </c>
      <c r="AG133" s="83">
        <f t="shared" si="29"/>
        <v>31.999999999999758</v>
      </c>
      <c r="AH133" s="83">
        <f t="shared" si="49"/>
        <v>8.9090909090909314</v>
      </c>
      <c r="AI133" s="99">
        <f t="shared" si="44"/>
        <v>8.2491582491582698E-5</v>
      </c>
    </row>
    <row r="134" spans="1:35" x14ac:dyDescent="0.3">
      <c r="A134" s="75" t="e">
        <f>IF(Selbstdeklaration!$C$119=B134,E134,0)</f>
        <v>#NUM!</v>
      </c>
      <c r="B134" s="66">
        <v>108500</v>
      </c>
      <c r="C134" s="106">
        <f t="shared" si="30"/>
        <v>760.78592592592361</v>
      </c>
      <c r="D134" s="82">
        <f t="shared" si="31"/>
        <v>7.0118518518518308E-3</v>
      </c>
      <c r="E134" s="83">
        <f t="shared" si="25"/>
        <v>15.9285521885524</v>
      </c>
      <c r="F134" s="83">
        <f t="shared" si="45"/>
        <v>69.162356902356692</v>
      </c>
      <c r="G134" s="99">
        <f t="shared" si="32"/>
        <v>6.3744107744107545E-4</v>
      </c>
      <c r="H134" s="75" t="e">
        <f>IF(Selbstdeklaration!$C$119=I134,L134,0)</f>
        <v>#NUM!</v>
      </c>
      <c r="I134" s="66">
        <v>108500</v>
      </c>
      <c r="J134" s="106">
        <f t="shared" si="33"/>
        <v>1345.3196296296192</v>
      </c>
      <c r="K134" s="82">
        <f t="shared" si="34"/>
        <v>1.2399259259259162E-2</v>
      </c>
      <c r="L134" s="83">
        <f t="shared" si="26"/>
        <v>38.061851851852801</v>
      </c>
      <c r="M134" s="83">
        <f t="shared" si="46"/>
        <v>122.30178451178357</v>
      </c>
      <c r="N134" s="99">
        <f t="shared" si="35"/>
        <v>1.1272053872053785E-3</v>
      </c>
      <c r="O134" s="75" t="e">
        <f>IF(Selbstdeklaration!$C$119=P134,S134,0)</f>
        <v>#NUM!</v>
      </c>
      <c r="P134" s="66">
        <v>108500</v>
      </c>
      <c r="Q134" s="106">
        <f t="shared" si="36"/>
        <v>462.04925925926119</v>
      </c>
      <c r="R134" s="82">
        <f t="shared" si="37"/>
        <v>4.2585185185185365E-3</v>
      </c>
      <c r="S134" s="83">
        <f t="shared" si="27"/>
        <v>13.631885521885346</v>
      </c>
      <c r="T134" s="83">
        <f t="shared" si="47"/>
        <v>42.004478114478289</v>
      </c>
      <c r="U134" s="99">
        <f t="shared" si="38"/>
        <v>3.8713804713804876E-4</v>
      </c>
      <c r="V134" s="75" t="e">
        <f>IF(Selbstdeklaration!$C$119=W134,Z134,0)</f>
        <v>#NUM!</v>
      </c>
      <c r="W134" s="66">
        <v>108500</v>
      </c>
      <c r="X134" s="106">
        <f t="shared" si="39"/>
        <v>903.68444444444049</v>
      </c>
      <c r="Y134" s="82">
        <f t="shared" si="40"/>
        <v>8.3288888888888527E-3</v>
      </c>
      <c r="Z134" s="83">
        <f t="shared" si="28"/>
        <v>25.846868686869048</v>
      </c>
      <c r="AA134" s="83">
        <f t="shared" si="48"/>
        <v>82.153131313130956</v>
      </c>
      <c r="AB134" s="99">
        <f t="shared" si="41"/>
        <v>7.5717171717171389E-4</v>
      </c>
      <c r="AC134" s="75" t="e">
        <f>IF(Selbstdeklaration!$C$119=AD134,AE134,0)</f>
        <v>#NUM!</v>
      </c>
      <c r="AD134" s="66">
        <v>108500</v>
      </c>
      <c r="AE134" s="106">
        <f t="shared" si="42"/>
        <v>98.565329218107237</v>
      </c>
      <c r="AF134" s="82">
        <f t="shared" si="43"/>
        <v>9.0843621399177177E-4</v>
      </c>
      <c r="AG134" s="83">
        <f t="shared" si="29"/>
        <v>31.434670781892763</v>
      </c>
      <c r="AH134" s="83">
        <f t="shared" si="49"/>
        <v>8.960484474373386</v>
      </c>
      <c r="AI134" s="99">
        <f t="shared" si="44"/>
        <v>8.2585110362888353E-5</v>
      </c>
    </row>
    <row r="135" spans="1:35" x14ac:dyDescent="0.3">
      <c r="A135" s="75" t="e">
        <f>IF(Selbstdeklaration!$C$119=B135,E135,0)</f>
        <v>#NUM!</v>
      </c>
      <c r="B135" s="66">
        <v>109000</v>
      </c>
      <c r="C135" s="106">
        <f t="shared" si="30"/>
        <v>764.13037037036804</v>
      </c>
      <c r="D135" s="82">
        <f t="shared" si="31"/>
        <v>7.0103703703703491E-3</v>
      </c>
      <c r="E135" s="83">
        <f t="shared" ref="E135:E188" si="50">+($E$5-C135)/11</f>
        <v>15.624511784511997</v>
      </c>
      <c r="F135" s="83">
        <f t="shared" si="45"/>
        <v>69.466397306397099</v>
      </c>
      <c r="G135" s="99">
        <f t="shared" si="32"/>
        <v>6.3730639730639538E-4</v>
      </c>
      <c r="H135" s="75" t="e">
        <f>IF(Selbstdeklaration!$C$119=I135,L135,0)</f>
        <v>#NUM!</v>
      </c>
      <c r="I135" s="66">
        <v>109000</v>
      </c>
      <c r="J135" s="106">
        <f t="shared" si="33"/>
        <v>1352.8918518518412</v>
      </c>
      <c r="K135" s="82">
        <f t="shared" si="34"/>
        <v>1.2411851851851754E-2</v>
      </c>
      <c r="L135" s="83">
        <f t="shared" ref="L135:L186" si="51">+($L$5-J135)/11</f>
        <v>37.37346801346898</v>
      </c>
      <c r="M135" s="83">
        <f t="shared" si="46"/>
        <v>122.99016835016738</v>
      </c>
      <c r="N135" s="99">
        <f t="shared" si="35"/>
        <v>1.1283501683501595E-3</v>
      </c>
      <c r="O135" s="75" t="e">
        <f>IF(Selbstdeklaration!$C$119=P135,S135,0)</f>
        <v>#NUM!</v>
      </c>
      <c r="P135" s="66">
        <v>109000</v>
      </c>
      <c r="Q135" s="106">
        <f t="shared" si="36"/>
        <v>464.74370370370565</v>
      </c>
      <c r="R135" s="82">
        <f t="shared" si="37"/>
        <v>4.2637037037037218E-3</v>
      </c>
      <c r="S135" s="83">
        <f t="shared" ref="S135:S186" si="52">+($S$5-Q135)/11</f>
        <v>13.386936026935849</v>
      </c>
      <c r="T135" s="83">
        <f t="shared" si="47"/>
        <v>42.249427609427784</v>
      </c>
      <c r="U135" s="99">
        <f t="shared" si="38"/>
        <v>3.8760942760942922E-4</v>
      </c>
      <c r="V135" s="75" t="e">
        <f>IF(Selbstdeklaration!$C$119=W135,Z135,0)</f>
        <v>#NUM!</v>
      </c>
      <c r="W135" s="66">
        <v>109000</v>
      </c>
      <c r="X135" s="106">
        <f t="shared" si="39"/>
        <v>908.8177777777737</v>
      </c>
      <c r="Y135" s="82">
        <f t="shared" si="40"/>
        <v>8.3377777777777409E-3</v>
      </c>
      <c r="Z135" s="83">
        <f t="shared" ref="Z135:Z186" si="53">+($Z$5-X135)/11</f>
        <v>25.38020202020239</v>
      </c>
      <c r="AA135" s="83">
        <f t="shared" si="48"/>
        <v>82.61979797979761</v>
      </c>
      <c r="AB135" s="99">
        <f t="shared" si="41"/>
        <v>7.5797979797979464E-4</v>
      </c>
      <c r="AC135" s="75" t="e">
        <f>IF(Selbstdeklaration!$C$119=AD135,AE135,0)</f>
        <v>#NUM!</v>
      </c>
      <c r="AD135" s="66">
        <v>109000</v>
      </c>
      <c r="AE135" s="106">
        <f t="shared" si="42"/>
        <v>99.131687242798591</v>
      </c>
      <c r="AF135" s="82">
        <f t="shared" si="43"/>
        <v>9.0946502057613393E-4</v>
      </c>
      <c r="AG135" s="83">
        <f t="shared" ref="AG135:AG186" si="54">+($AG$5-AE135)</f>
        <v>30.868312757201409</v>
      </c>
      <c r="AH135" s="83">
        <f t="shared" si="49"/>
        <v>9.0119715675271443</v>
      </c>
      <c r="AI135" s="99">
        <f t="shared" si="44"/>
        <v>8.267863823419398E-5</v>
      </c>
    </row>
    <row r="136" spans="1:35" x14ac:dyDescent="0.3">
      <c r="A136" s="75" t="e">
        <f>IF(Selbstdeklaration!$C$119=B136,E136,0)</f>
        <v>#NUM!</v>
      </c>
      <c r="B136" s="79">
        <v>109500</v>
      </c>
      <c r="C136" s="106">
        <f t="shared" ref="C136:C186" si="55">+B136*D136</f>
        <v>767.47333333333097</v>
      </c>
      <c r="D136" s="82">
        <f t="shared" ref="D136:D186" si="56">D135+($D$187-$D$7)/90000*500</f>
        <v>7.0088888888888675E-3</v>
      </c>
      <c r="E136" s="83">
        <f t="shared" si="50"/>
        <v>15.320606060606275</v>
      </c>
      <c r="F136" s="83">
        <f t="shared" si="45"/>
        <v>69.770303030302813</v>
      </c>
      <c r="G136" s="99">
        <f t="shared" ref="G136:G187" si="57">+F136/B136</f>
        <v>6.371717171717152E-4</v>
      </c>
      <c r="H136" s="75" t="e">
        <f>IF(Selbstdeklaration!$C$119=I136,L136,0)</f>
        <v>#NUM!</v>
      </c>
      <c r="I136" s="79">
        <v>109500</v>
      </c>
      <c r="J136" s="106">
        <f t="shared" ref="J136:J186" si="58">+I136*K136</f>
        <v>1360.4766666666558</v>
      </c>
      <c r="K136" s="82">
        <f t="shared" ref="K136:K186" si="59">K135+($K$187-$K$7)/90000*500</f>
        <v>1.2424444444444346E-2</v>
      </c>
      <c r="L136" s="83">
        <f t="shared" si="51"/>
        <v>36.683939393940385</v>
      </c>
      <c r="M136" s="83">
        <f t="shared" si="46"/>
        <v>123.67969696969598</v>
      </c>
      <c r="N136" s="99">
        <f t="shared" ref="N136:N187" si="60">+M136/I136</f>
        <v>1.1294949494949406E-3</v>
      </c>
      <c r="O136" s="75" t="e">
        <f>IF(Selbstdeklaration!$C$119=P136,S136,0)</f>
        <v>#NUM!</v>
      </c>
      <c r="P136" s="79">
        <v>109500</v>
      </c>
      <c r="Q136" s="106">
        <f t="shared" ref="Q136:Q186" si="61">+P136*R136</f>
        <v>467.44333333333532</v>
      </c>
      <c r="R136" s="82">
        <f t="shared" ref="R136:R186" si="62">R135+($R$187-$R$7)/90000*500</f>
        <v>4.2688888888889071E-3</v>
      </c>
      <c r="S136" s="83">
        <f t="shared" si="52"/>
        <v>13.141515151514971</v>
      </c>
      <c r="T136" s="83">
        <f t="shared" si="47"/>
        <v>42.494848484848667</v>
      </c>
      <c r="U136" s="99">
        <f t="shared" ref="U136:U187" si="63">+T136/P136</f>
        <v>3.8808080808080974E-4</v>
      </c>
      <c r="V136" s="75" t="e">
        <f>IF(Selbstdeklaration!$C$119=W136,Z136,0)</f>
        <v>#NUM!</v>
      </c>
      <c r="W136" s="79">
        <v>109500</v>
      </c>
      <c r="X136" s="106">
        <f t="shared" ref="X136:X186" si="64">+W136*Y136</f>
        <v>913.95999999999583</v>
      </c>
      <c r="Y136" s="82">
        <f t="shared" ref="Y136:Y186" si="65">Y135+($Y$187-$Y$7)/90000*500</f>
        <v>8.346666666666629E-3</v>
      </c>
      <c r="Z136" s="83">
        <f t="shared" si="53"/>
        <v>24.912727272727651</v>
      </c>
      <c r="AA136" s="83">
        <f t="shared" si="48"/>
        <v>83.087272727272349</v>
      </c>
      <c r="AB136" s="99">
        <f t="shared" ref="AB136:AB187" si="66">+AA136/W136</f>
        <v>7.5878787878787528E-4</v>
      </c>
      <c r="AC136" s="75" t="e">
        <f>IF(Selbstdeklaration!$C$119=AD136,AE136,0)</f>
        <v>#NUM!</v>
      </c>
      <c r="AD136" s="79">
        <v>109500</v>
      </c>
      <c r="AE136" s="106">
        <f t="shared" ref="AE136:AE186" si="67">+AD136*AF136</f>
        <v>99.699074074074318</v>
      </c>
      <c r="AF136" s="82">
        <f t="shared" ref="AF136:AF186" si="68">AF135+($AF$187-$AF$7)/90000*500</f>
        <v>9.1049382716049609E-4</v>
      </c>
      <c r="AG136" s="83">
        <f t="shared" si="54"/>
        <v>30.300925925925682</v>
      </c>
      <c r="AH136" s="83">
        <f t="shared" si="49"/>
        <v>9.0635521885522099</v>
      </c>
      <c r="AI136" s="99">
        <f t="shared" ref="AI136:AI187" si="69">+AH136/AD136</f>
        <v>8.2772166105499635E-5</v>
      </c>
    </row>
    <row r="137" spans="1:35" x14ac:dyDescent="0.3">
      <c r="A137" s="75" t="e">
        <f>IF(Selbstdeklaration!$C$119=B137,E137,0)</f>
        <v>#NUM!</v>
      </c>
      <c r="B137" s="66">
        <v>110000</v>
      </c>
      <c r="C137" s="106">
        <f t="shared" si="55"/>
        <v>770.81481481481239</v>
      </c>
      <c r="D137" s="82">
        <f t="shared" si="56"/>
        <v>7.0074074074073858E-3</v>
      </c>
      <c r="E137" s="83">
        <f t="shared" si="50"/>
        <v>15.016835016835238</v>
      </c>
      <c r="F137" s="83">
        <f t="shared" si="45"/>
        <v>70.074074074073849</v>
      </c>
      <c r="G137" s="99">
        <f t="shared" si="57"/>
        <v>6.3703703703703503E-4</v>
      </c>
      <c r="H137" s="75" t="e">
        <f>IF(Selbstdeklaration!$C$119=I137,L137,0)</f>
        <v>#NUM!</v>
      </c>
      <c r="I137" s="66">
        <v>110000</v>
      </c>
      <c r="J137" s="106">
        <f t="shared" si="58"/>
        <v>1368.0740740740632</v>
      </c>
      <c r="K137" s="82">
        <f t="shared" si="59"/>
        <v>1.2437037037036937E-2</v>
      </c>
      <c r="L137" s="83">
        <f t="shared" si="51"/>
        <v>35.993265993266981</v>
      </c>
      <c r="M137" s="83">
        <f t="shared" si="46"/>
        <v>124.37037037036939</v>
      </c>
      <c r="N137" s="99">
        <f t="shared" si="60"/>
        <v>1.1306397306397216E-3</v>
      </c>
      <c r="O137" s="75" t="e">
        <f>IF(Selbstdeklaration!$C$119=P137,S137,0)</f>
        <v>#NUM!</v>
      </c>
      <c r="P137" s="66">
        <v>110000</v>
      </c>
      <c r="Q137" s="106">
        <f t="shared" si="61"/>
        <v>470.14814814815014</v>
      </c>
      <c r="R137" s="82">
        <f t="shared" si="62"/>
        <v>4.2740740740740924E-3</v>
      </c>
      <c r="S137" s="83">
        <f t="shared" si="52"/>
        <v>12.895622895622715</v>
      </c>
      <c r="T137" s="83">
        <f t="shared" si="47"/>
        <v>42.740740740740925</v>
      </c>
      <c r="U137" s="99">
        <f t="shared" si="63"/>
        <v>3.8855218855219021E-4</v>
      </c>
      <c r="V137" s="75" t="e">
        <f>IF(Selbstdeklaration!$C$119=W137,Z137,0)</f>
        <v>#NUM!</v>
      </c>
      <c r="W137" s="66">
        <v>110000</v>
      </c>
      <c r="X137" s="106">
        <f t="shared" si="64"/>
        <v>919.11111111110688</v>
      </c>
      <c r="Y137" s="82">
        <f t="shared" si="65"/>
        <v>8.3555555555555171E-3</v>
      </c>
      <c r="Z137" s="83">
        <f t="shared" si="53"/>
        <v>24.44444444444483</v>
      </c>
      <c r="AA137" s="83">
        <f t="shared" si="48"/>
        <v>83.555555555555173</v>
      </c>
      <c r="AB137" s="99">
        <f t="shared" si="66"/>
        <v>7.5959595959595614E-4</v>
      </c>
      <c r="AC137" s="75" t="e">
        <f>IF(Selbstdeklaration!$C$119=AD137,AE137,0)</f>
        <v>#NUM!</v>
      </c>
      <c r="AD137" s="66">
        <v>110000</v>
      </c>
      <c r="AE137" s="106">
        <f t="shared" si="67"/>
        <v>100.2674897119344</v>
      </c>
      <c r="AF137" s="82">
        <f t="shared" si="68"/>
        <v>9.1152263374485825E-4</v>
      </c>
      <c r="AG137" s="83">
        <f t="shared" si="54"/>
        <v>29.732510288065598</v>
      </c>
      <c r="AH137" s="83">
        <f t="shared" si="49"/>
        <v>9.1152263374485827</v>
      </c>
      <c r="AI137" s="99">
        <f t="shared" si="69"/>
        <v>8.2865693976805302E-5</v>
      </c>
    </row>
    <row r="138" spans="1:35" x14ac:dyDescent="0.3">
      <c r="A138" s="75" t="e">
        <f>IF(Selbstdeklaration!$C$119=B138,E138,0)</f>
        <v>#NUM!</v>
      </c>
      <c r="B138" s="66">
        <v>110500</v>
      </c>
      <c r="C138" s="106">
        <f t="shared" si="55"/>
        <v>774.15481481481243</v>
      </c>
      <c r="D138" s="82">
        <f t="shared" si="56"/>
        <v>7.0059259259259042E-3</v>
      </c>
      <c r="E138" s="83">
        <f t="shared" si="50"/>
        <v>14.713198653198871</v>
      </c>
      <c r="F138" s="83">
        <f t="shared" si="45"/>
        <v>70.377710437710221</v>
      </c>
      <c r="G138" s="99">
        <f t="shared" si="57"/>
        <v>6.3690235690235495E-4</v>
      </c>
      <c r="H138" s="75" t="e">
        <f>IF(Selbstdeklaration!$C$119=I138,L138,0)</f>
        <v>#NUM!</v>
      </c>
      <c r="I138" s="66">
        <v>110500</v>
      </c>
      <c r="J138" s="106">
        <f t="shared" si="58"/>
        <v>1375.6840740740629</v>
      </c>
      <c r="K138" s="82">
        <f t="shared" si="59"/>
        <v>1.2449629629629529E-2</v>
      </c>
      <c r="L138" s="83">
        <f t="shared" si="51"/>
        <v>35.301447811448831</v>
      </c>
      <c r="M138" s="83">
        <f t="shared" si="46"/>
        <v>125.06218855218754</v>
      </c>
      <c r="N138" s="99">
        <f t="shared" si="60"/>
        <v>1.1317845117845026E-3</v>
      </c>
      <c r="O138" s="75" t="e">
        <f>IF(Selbstdeklaration!$C$119=P138,S138,0)</f>
        <v>#NUM!</v>
      </c>
      <c r="P138" s="66">
        <v>110500</v>
      </c>
      <c r="Q138" s="106">
        <f t="shared" si="61"/>
        <v>472.85814814815018</v>
      </c>
      <c r="R138" s="82">
        <f t="shared" si="62"/>
        <v>4.2792592592592778E-3</v>
      </c>
      <c r="S138" s="83">
        <f t="shared" si="52"/>
        <v>12.649259259259075</v>
      </c>
      <c r="T138" s="83">
        <f t="shared" si="47"/>
        <v>42.987104377104565</v>
      </c>
      <c r="U138" s="99">
        <f t="shared" si="63"/>
        <v>3.8902356902357073E-4</v>
      </c>
      <c r="V138" s="75" t="e">
        <f>IF(Selbstdeklaration!$C$119=W138,Z138,0)</f>
        <v>#NUM!</v>
      </c>
      <c r="W138" s="66">
        <v>110500</v>
      </c>
      <c r="X138" s="106">
        <f t="shared" si="64"/>
        <v>924.27111111110673</v>
      </c>
      <c r="Y138" s="82">
        <f t="shared" si="65"/>
        <v>8.3644444444444053E-3</v>
      </c>
      <c r="Z138" s="83">
        <f t="shared" si="53"/>
        <v>23.975353535353932</v>
      </c>
      <c r="AA138" s="83">
        <f t="shared" si="48"/>
        <v>84.024646464646068</v>
      </c>
      <c r="AB138" s="99">
        <f t="shared" si="66"/>
        <v>7.6040404040403678E-4</v>
      </c>
      <c r="AC138" s="75" t="e">
        <f>IF(Selbstdeklaration!$C$119=AD138,AE138,0)</f>
        <v>#NUM!</v>
      </c>
      <c r="AD138" s="66">
        <v>110500</v>
      </c>
      <c r="AE138" s="106">
        <f t="shared" si="67"/>
        <v>100.83693415637886</v>
      </c>
      <c r="AF138" s="82">
        <f t="shared" si="68"/>
        <v>9.125514403292204E-4</v>
      </c>
      <c r="AG138" s="83">
        <f t="shared" si="54"/>
        <v>29.163065843621141</v>
      </c>
      <c r="AH138" s="83">
        <f t="shared" si="49"/>
        <v>9.1669940142162591</v>
      </c>
      <c r="AI138" s="99">
        <f t="shared" si="69"/>
        <v>8.2959221848110943E-5</v>
      </c>
    </row>
    <row r="139" spans="1:35" x14ac:dyDescent="0.3">
      <c r="A139" s="75" t="e">
        <f>IF(Selbstdeklaration!$C$119=B139,E139,0)</f>
        <v>#NUM!</v>
      </c>
      <c r="B139" s="66">
        <v>111000</v>
      </c>
      <c r="C139" s="106">
        <f t="shared" si="55"/>
        <v>777.49333333333095</v>
      </c>
      <c r="D139" s="82">
        <f t="shared" si="56"/>
        <v>7.0044444444444225E-3</v>
      </c>
      <c r="E139" s="83">
        <f t="shared" si="50"/>
        <v>14.409696969697187</v>
      </c>
      <c r="F139" s="83">
        <f t="shared" ref="F139:F188" si="70">+C139/11</f>
        <v>70.6812121212119</v>
      </c>
      <c r="G139" s="99">
        <f t="shared" si="57"/>
        <v>6.3676767676767478E-4</v>
      </c>
      <c r="H139" s="75" t="e">
        <f>IF(Selbstdeklaration!$C$119=I139,L139,0)</f>
        <v>#NUM!</v>
      </c>
      <c r="I139" s="66">
        <v>111000</v>
      </c>
      <c r="J139" s="106">
        <f t="shared" si="58"/>
        <v>1383.3066666666555</v>
      </c>
      <c r="K139" s="82">
        <f t="shared" si="59"/>
        <v>1.2462222222222121E-2</v>
      </c>
      <c r="L139" s="83">
        <f t="shared" si="51"/>
        <v>34.608484848485865</v>
      </c>
      <c r="M139" s="83">
        <f t="shared" ref="M139:M187" si="71">+J139/11</f>
        <v>125.7551515151505</v>
      </c>
      <c r="N139" s="99">
        <f t="shared" si="60"/>
        <v>1.1329292929292839E-3</v>
      </c>
      <c r="O139" s="75" t="e">
        <f>IF(Selbstdeklaration!$C$119=P139,S139,0)</f>
        <v>#NUM!</v>
      </c>
      <c r="P139" s="66">
        <v>111000</v>
      </c>
      <c r="Q139" s="106">
        <f t="shared" si="61"/>
        <v>475.57333333333543</v>
      </c>
      <c r="R139" s="82">
        <f t="shared" si="62"/>
        <v>4.2844444444444631E-3</v>
      </c>
      <c r="S139" s="83">
        <f t="shared" si="52"/>
        <v>12.402424242424052</v>
      </c>
      <c r="T139" s="83">
        <f t="shared" ref="T139:T187" si="72">+Q139/11</f>
        <v>43.233939393939586</v>
      </c>
      <c r="U139" s="99">
        <f t="shared" si="63"/>
        <v>3.8949494949495125E-4</v>
      </c>
      <c r="V139" s="75" t="e">
        <f>IF(Selbstdeklaration!$C$119=W139,Z139,0)</f>
        <v>#NUM!</v>
      </c>
      <c r="W139" s="66">
        <v>111000</v>
      </c>
      <c r="X139" s="106">
        <f t="shared" si="64"/>
        <v>929.43999999999562</v>
      </c>
      <c r="Y139" s="82">
        <f t="shared" si="65"/>
        <v>8.3733333333332934E-3</v>
      </c>
      <c r="Z139" s="83">
        <f t="shared" si="53"/>
        <v>23.505454545454942</v>
      </c>
      <c r="AA139" s="83">
        <f t="shared" ref="AA139:AA187" si="73">+X139/11</f>
        <v>84.494545454545062</v>
      </c>
      <c r="AB139" s="99">
        <f t="shared" si="66"/>
        <v>7.6121212121211764E-4</v>
      </c>
      <c r="AC139" s="75" t="e">
        <f>IF(Selbstdeklaration!$C$119=AD139,AE139,0)</f>
        <v>#NUM!</v>
      </c>
      <c r="AD139" s="66">
        <v>111000</v>
      </c>
      <c r="AE139" s="106">
        <f t="shared" si="67"/>
        <v>101.40740740740766</v>
      </c>
      <c r="AF139" s="82">
        <f t="shared" si="68"/>
        <v>9.1358024691358256E-4</v>
      </c>
      <c r="AG139" s="83">
        <f t="shared" si="54"/>
        <v>28.592592592592339</v>
      </c>
      <c r="AH139" s="83">
        <f t="shared" ref="AH139:AH187" si="74">+AE139/11</f>
        <v>9.2188552188552411</v>
      </c>
      <c r="AI139" s="99">
        <f t="shared" si="69"/>
        <v>8.3052749719416584E-5</v>
      </c>
    </row>
    <row r="140" spans="1:35" x14ac:dyDescent="0.3">
      <c r="A140" s="75" t="e">
        <f>IF(Selbstdeklaration!$C$119=B140,E140,0)</f>
        <v>#NUM!</v>
      </c>
      <c r="B140" s="66">
        <v>111500</v>
      </c>
      <c r="C140" s="106">
        <f t="shared" si="55"/>
        <v>780.83037037036786</v>
      </c>
      <c r="D140" s="82">
        <f t="shared" si="56"/>
        <v>7.0029629629629409E-3</v>
      </c>
      <c r="E140" s="83">
        <f t="shared" si="50"/>
        <v>14.106329966330195</v>
      </c>
      <c r="F140" s="83">
        <f t="shared" si="70"/>
        <v>70.9845791245789</v>
      </c>
      <c r="G140" s="99">
        <f t="shared" si="57"/>
        <v>6.366329966329946E-4</v>
      </c>
      <c r="H140" s="75" t="e">
        <f>IF(Selbstdeklaration!$C$119=I140,L140,0)</f>
        <v>#NUM!</v>
      </c>
      <c r="I140" s="66">
        <v>111500</v>
      </c>
      <c r="J140" s="106">
        <f t="shared" si="58"/>
        <v>1390.9418518518405</v>
      </c>
      <c r="K140" s="82">
        <f t="shared" si="59"/>
        <v>1.2474814814814713E-2</v>
      </c>
      <c r="L140" s="83">
        <f t="shared" si="51"/>
        <v>33.914377104378133</v>
      </c>
      <c r="M140" s="83">
        <f t="shared" si="71"/>
        <v>126.44925925925823</v>
      </c>
      <c r="N140" s="99">
        <f t="shared" si="60"/>
        <v>1.1340740740740649E-3</v>
      </c>
      <c r="O140" s="75" t="e">
        <f>IF(Selbstdeklaration!$C$119=P140,S140,0)</f>
        <v>#NUM!</v>
      </c>
      <c r="P140" s="66">
        <v>111500</v>
      </c>
      <c r="Q140" s="106">
        <f t="shared" si="61"/>
        <v>478.29370370370577</v>
      </c>
      <c r="R140" s="82">
        <f t="shared" si="62"/>
        <v>4.2896296296296484E-3</v>
      </c>
      <c r="S140" s="83">
        <f t="shared" si="52"/>
        <v>12.155117845117656</v>
      </c>
      <c r="T140" s="83">
        <f t="shared" si="72"/>
        <v>43.481245791245982</v>
      </c>
      <c r="U140" s="99">
        <f t="shared" si="63"/>
        <v>3.8996632996633166E-4</v>
      </c>
      <c r="V140" s="75" t="e">
        <f>IF(Selbstdeklaration!$C$119=W140,Z140,0)</f>
        <v>#NUM!</v>
      </c>
      <c r="W140" s="66">
        <v>111500</v>
      </c>
      <c r="X140" s="106">
        <f t="shared" si="64"/>
        <v>934.6177777777732</v>
      </c>
      <c r="Y140" s="82">
        <f t="shared" si="65"/>
        <v>8.3822222222221816E-3</v>
      </c>
      <c r="Z140" s="83">
        <f t="shared" si="53"/>
        <v>23.034747474747892</v>
      </c>
      <c r="AA140" s="83">
        <f t="shared" si="73"/>
        <v>84.965252525252112</v>
      </c>
      <c r="AB140" s="99">
        <f t="shared" si="66"/>
        <v>7.6202020202019828E-4</v>
      </c>
      <c r="AC140" s="75" t="e">
        <f>IF(Selbstdeklaration!$C$119=AD140,AE140,0)</f>
        <v>#NUM!</v>
      </c>
      <c r="AD140" s="66">
        <v>111500</v>
      </c>
      <c r="AE140" s="106">
        <f t="shared" si="67"/>
        <v>101.97890946502083</v>
      </c>
      <c r="AF140" s="82">
        <f t="shared" si="68"/>
        <v>9.1460905349794472E-4</v>
      </c>
      <c r="AG140" s="83">
        <f t="shared" si="54"/>
        <v>28.021090534979166</v>
      </c>
      <c r="AH140" s="83">
        <f t="shared" si="74"/>
        <v>9.2708099513655302</v>
      </c>
      <c r="AI140" s="99">
        <f t="shared" si="69"/>
        <v>8.3146277590722239E-5</v>
      </c>
    </row>
    <row r="141" spans="1:35" x14ac:dyDescent="0.3">
      <c r="A141" s="75" t="e">
        <f>IF(Selbstdeklaration!$C$119=B141,E141,0)</f>
        <v>#NUM!</v>
      </c>
      <c r="B141" s="66">
        <v>112000</v>
      </c>
      <c r="C141" s="106">
        <f t="shared" si="55"/>
        <v>784.16592592592349</v>
      </c>
      <c r="D141" s="82">
        <f t="shared" si="56"/>
        <v>7.0014814814814592E-3</v>
      </c>
      <c r="E141" s="83">
        <f t="shared" si="50"/>
        <v>13.803097643097864</v>
      </c>
      <c r="F141" s="83">
        <f t="shared" si="70"/>
        <v>71.287811447811222</v>
      </c>
      <c r="G141" s="99">
        <f t="shared" si="57"/>
        <v>6.3649831649831453E-4</v>
      </c>
      <c r="H141" s="75" t="e">
        <f>IF(Selbstdeklaration!$C$119=I141,L141,0)</f>
        <v>#NUM!</v>
      </c>
      <c r="I141" s="66">
        <v>112000</v>
      </c>
      <c r="J141" s="106">
        <f t="shared" si="58"/>
        <v>1398.5896296296182</v>
      </c>
      <c r="K141" s="82">
        <f t="shared" si="59"/>
        <v>1.2487407407407305E-2</v>
      </c>
      <c r="L141" s="83">
        <f t="shared" si="51"/>
        <v>33.219124579125612</v>
      </c>
      <c r="M141" s="83">
        <f t="shared" si="71"/>
        <v>127.14451178451075</v>
      </c>
      <c r="N141" s="99">
        <f t="shared" si="60"/>
        <v>1.1352188552188459E-3</v>
      </c>
      <c r="O141" s="75" t="e">
        <f>IF(Selbstdeklaration!$C$119=P141,S141,0)</f>
        <v>#NUM!</v>
      </c>
      <c r="P141" s="66">
        <v>112000</v>
      </c>
      <c r="Q141" s="106">
        <f t="shared" si="61"/>
        <v>481.01925925926139</v>
      </c>
      <c r="R141" s="82">
        <f t="shared" si="62"/>
        <v>4.2948148148148338E-3</v>
      </c>
      <c r="S141" s="83">
        <f t="shared" si="52"/>
        <v>11.907340067339874</v>
      </c>
      <c r="T141" s="83">
        <f t="shared" si="72"/>
        <v>43.729023569023759</v>
      </c>
      <c r="U141" s="99">
        <f t="shared" si="63"/>
        <v>3.9043771043771212E-4</v>
      </c>
      <c r="V141" s="75" t="e">
        <f>IF(Selbstdeklaration!$C$119=W141,Z141,0)</f>
        <v>#NUM!</v>
      </c>
      <c r="W141" s="66">
        <v>112000</v>
      </c>
      <c r="X141" s="106">
        <f t="shared" si="64"/>
        <v>939.80444444443981</v>
      </c>
      <c r="Y141" s="82">
        <f t="shared" si="65"/>
        <v>8.3911111111110697E-3</v>
      </c>
      <c r="Z141" s="83">
        <f t="shared" si="53"/>
        <v>22.563232323232743</v>
      </c>
      <c r="AA141" s="83">
        <f t="shared" si="73"/>
        <v>85.436767676767261</v>
      </c>
      <c r="AB141" s="99">
        <f t="shared" si="66"/>
        <v>7.6282828282827914E-4</v>
      </c>
      <c r="AC141" s="75" t="e">
        <f>IF(Selbstdeklaration!$C$119=AD141,AE141,0)</f>
        <v>#NUM!</v>
      </c>
      <c r="AD141" s="66">
        <v>112000</v>
      </c>
      <c r="AE141" s="106">
        <f t="shared" si="67"/>
        <v>102.55144032921837</v>
      </c>
      <c r="AF141" s="82">
        <f t="shared" si="68"/>
        <v>9.1563786008230688E-4</v>
      </c>
      <c r="AG141" s="83">
        <f t="shared" si="54"/>
        <v>27.448559670781634</v>
      </c>
      <c r="AH141" s="83">
        <f t="shared" si="74"/>
        <v>9.3228582117471248</v>
      </c>
      <c r="AI141" s="99">
        <f t="shared" si="69"/>
        <v>8.3239805462027907E-5</v>
      </c>
    </row>
    <row r="142" spans="1:35" x14ac:dyDescent="0.3">
      <c r="A142" s="75" t="e">
        <f>IF(Selbstdeklaration!$C$119=B142,E142,0)</f>
        <v>#NUM!</v>
      </c>
      <c r="B142" s="66">
        <v>112500</v>
      </c>
      <c r="C142" s="106">
        <f t="shared" si="55"/>
        <v>787.4999999999975</v>
      </c>
      <c r="D142" s="82">
        <f t="shared" si="56"/>
        <v>6.9999999999999776E-3</v>
      </c>
      <c r="E142" s="83">
        <f t="shared" si="50"/>
        <v>13.500000000000227</v>
      </c>
      <c r="F142" s="83">
        <f t="shared" si="70"/>
        <v>71.590909090908866</v>
      </c>
      <c r="G142" s="99">
        <f t="shared" si="57"/>
        <v>6.3636363636363435E-4</v>
      </c>
      <c r="H142" s="75" t="e">
        <f>IF(Selbstdeklaration!$C$119=I142,L142,0)</f>
        <v>#NUM!</v>
      </c>
      <c r="I142" s="66">
        <v>112500</v>
      </c>
      <c r="J142" s="106">
        <f t="shared" si="58"/>
        <v>1406.2499999999884</v>
      </c>
      <c r="K142" s="82">
        <f t="shared" si="59"/>
        <v>1.2499999999999897E-2</v>
      </c>
      <c r="L142" s="83">
        <f t="shared" si="51"/>
        <v>32.522727272728325</v>
      </c>
      <c r="M142" s="83">
        <f t="shared" si="71"/>
        <v>127.84090909090804</v>
      </c>
      <c r="N142" s="99">
        <f t="shared" si="60"/>
        <v>1.136363636363627E-3</v>
      </c>
      <c r="O142" s="75" t="e">
        <f>IF(Selbstdeklaration!$C$119=P142,S142,0)</f>
        <v>#NUM!</v>
      </c>
      <c r="P142" s="66">
        <v>112500</v>
      </c>
      <c r="Q142" s="106">
        <f t="shared" si="61"/>
        <v>483.75000000000216</v>
      </c>
      <c r="R142" s="82">
        <f t="shared" si="62"/>
        <v>4.3000000000000191E-3</v>
      </c>
      <c r="S142" s="83">
        <f t="shared" si="52"/>
        <v>11.659090909090713</v>
      </c>
      <c r="T142" s="83">
        <f t="shared" si="72"/>
        <v>43.977272727272926</v>
      </c>
      <c r="U142" s="99">
        <f t="shared" si="63"/>
        <v>3.9090909090909269E-4</v>
      </c>
      <c r="V142" s="75" t="e">
        <f>IF(Selbstdeklaration!$C$119=W142,Z142,0)</f>
        <v>#NUM!</v>
      </c>
      <c r="W142" s="66">
        <v>112500</v>
      </c>
      <c r="X142" s="106">
        <f t="shared" si="64"/>
        <v>944.99999999999523</v>
      </c>
      <c r="Y142" s="82">
        <f t="shared" si="65"/>
        <v>8.3999999999999578E-3</v>
      </c>
      <c r="Z142" s="83">
        <f t="shared" si="53"/>
        <v>22.090909090909523</v>
      </c>
      <c r="AA142" s="83">
        <f t="shared" si="73"/>
        <v>85.90909090909048</v>
      </c>
      <c r="AB142" s="99">
        <f t="shared" si="66"/>
        <v>7.6363636363635978E-4</v>
      </c>
      <c r="AC142" s="75" t="e">
        <f>IF(Selbstdeklaration!$C$119=AD142,AE142,0)</f>
        <v>#NUM!</v>
      </c>
      <c r="AD142" s="66">
        <v>112500</v>
      </c>
      <c r="AE142" s="106">
        <f t="shared" si="67"/>
        <v>103.12500000000027</v>
      </c>
      <c r="AF142" s="82">
        <f t="shared" si="68"/>
        <v>9.1666666666666903E-4</v>
      </c>
      <c r="AG142" s="83">
        <f t="shared" si="54"/>
        <v>26.87499999999973</v>
      </c>
      <c r="AH142" s="83">
        <f t="shared" si="74"/>
        <v>9.3750000000000249</v>
      </c>
      <c r="AI142" s="99">
        <f t="shared" si="69"/>
        <v>8.3333333333333561E-5</v>
      </c>
    </row>
    <row r="143" spans="1:35" x14ac:dyDescent="0.3">
      <c r="A143" s="75" t="e">
        <f>IF(Selbstdeklaration!$C$119=B143,E143,0)</f>
        <v>#NUM!</v>
      </c>
      <c r="B143" s="66">
        <v>113000</v>
      </c>
      <c r="C143" s="106">
        <f t="shared" si="55"/>
        <v>790.83259259259</v>
      </c>
      <c r="D143" s="82">
        <f t="shared" si="56"/>
        <v>6.9985185185184959E-3</v>
      </c>
      <c r="E143" s="83">
        <f t="shared" si="50"/>
        <v>13.197037037037273</v>
      </c>
      <c r="F143" s="83">
        <f t="shared" si="70"/>
        <v>71.893872053871817</v>
      </c>
      <c r="G143" s="99">
        <f t="shared" si="57"/>
        <v>6.3622895622895417E-4</v>
      </c>
      <c r="H143" s="75" t="e">
        <f>IF(Selbstdeklaration!$C$119=I143,L143,0)</f>
        <v>#NUM!</v>
      </c>
      <c r="I143" s="66">
        <v>113000</v>
      </c>
      <c r="J143" s="106">
        <f t="shared" si="58"/>
        <v>1413.9229629629513</v>
      </c>
      <c r="K143" s="82">
        <f t="shared" si="59"/>
        <v>1.2512592592592488E-2</v>
      </c>
      <c r="L143" s="83">
        <f t="shared" si="51"/>
        <v>31.82518518518625</v>
      </c>
      <c r="M143" s="83">
        <f t="shared" si="71"/>
        <v>128.53845117845012</v>
      </c>
      <c r="N143" s="99">
        <f t="shared" si="60"/>
        <v>1.137508417508408E-3</v>
      </c>
      <c r="O143" s="75" t="e">
        <f>IF(Selbstdeklaration!$C$119=P143,S143,0)</f>
        <v>#NUM!</v>
      </c>
      <c r="P143" s="66">
        <v>113000</v>
      </c>
      <c r="Q143" s="106">
        <f t="shared" si="61"/>
        <v>486.48592592592809</v>
      </c>
      <c r="R143" s="82">
        <f t="shared" si="62"/>
        <v>4.3051851851852044E-3</v>
      </c>
      <c r="S143" s="83">
        <f t="shared" si="52"/>
        <v>11.410370370370174</v>
      </c>
      <c r="T143" s="83">
        <f t="shared" si="72"/>
        <v>44.225993265993459</v>
      </c>
      <c r="U143" s="99">
        <f t="shared" si="63"/>
        <v>3.913804713804731E-4</v>
      </c>
      <c r="V143" s="75" t="e">
        <f>IF(Selbstdeklaration!$C$119=W143,Z143,0)</f>
        <v>#NUM!</v>
      </c>
      <c r="W143" s="66">
        <v>113000</v>
      </c>
      <c r="X143" s="106">
        <f t="shared" si="64"/>
        <v>950.20444444443956</v>
      </c>
      <c r="Y143" s="82">
        <f t="shared" si="65"/>
        <v>8.408888888888846E-3</v>
      </c>
      <c r="Z143" s="83">
        <f t="shared" si="53"/>
        <v>21.617777777778223</v>
      </c>
      <c r="AA143" s="83">
        <f t="shared" si="73"/>
        <v>86.382222222221785</v>
      </c>
      <c r="AB143" s="99">
        <f t="shared" si="66"/>
        <v>7.6444444444444053E-4</v>
      </c>
      <c r="AC143" s="75" t="e">
        <f>IF(Selbstdeklaration!$C$119=AD143,AE143,0)</f>
        <v>#NUM!</v>
      </c>
      <c r="AD143" s="66">
        <v>113000</v>
      </c>
      <c r="AE143" s="106">
        <f t="shared" si="67"/>
        <v>103.69958847736652</v>
      </c>
      <c r="AF143" s="82">
        <f t="shared" si="68"/>
        <v>9.1769547325103119E-4</v>
      </c>
      <c r="AG143" s="83">
        <f t="shared" si="54"/>
        <v>26.300411522633482</v>
      </c>
      <c r="AH143" s="83">
        <f t="shared" si="74"/>
        <v>9.4272353161242286</v>
      </c>
      <c r="AI143" s="99">
        <f t="shared" si="69"/>
        <v>8.3426861204639188E-5</v>
      </c>
    </row>
    <row r="144" spans="1:35" x14ac:dyDescent="0.3">
      <c r="A144" s="75" t="e">
        <f>IF(Selbstdeklaration!$C$119=B144,E144,0)</f>
        <v>#NUM!</v>
      </c>
      <c r="B144" s="79">
        <v>113500</v>
      </c>
      <c r="C144" s="106">
        <f t="shared" si="55"/>
        <v>794.16370370370112</v>
      </c>
      <c r="D144" s="82">
        <f t="shared" si="56"/>
        <v>6.9970370370370143E-3</v>
      </c>
      <c r="E144" s="83">
        <f t="shared" si="50"/>
        <v>12.894208754208989</v>
      </c>
      <c r="F144" s="83">
        <f t="shared" si="70"/>
        <v>72.196700336700104</v>
      </c>
      <c r="G144" s="99">
        <f t="shared" si="57"/>
        <v>6.360942760942741E-4</v>
      </c>
      <c r="H144" s="75" t="e">
        <f>IF(Selbstdeklaration!$C$119=I144,L144,0)</f>
        <v>#NUM!</v>
      </c>
      <c r="I144" s="79">
        <v>113500</v>
      </c>
      <c r="J144" s="106">
        <f t="shared" si="58"/>
        <v>1421.6085185185066</v>
      </c>
      <c r="K144" s="82">
        <f t="shared" si="59"/>
        <v>1.252518518518508E-2</v>
      </c>
      <c r="L144" s="83">
        <f t="shared" si="51"/>
        <v>31.126498316499404</v>
      </c>
      <c r="M144" s="83">
        <f t="shared" si="71"/>
        <v>129.23713804713697</v>
      </c>
      <c r="N144" s="99">
        <f t="shared" si="60"/>
        <v>1.1386531986531891E-3</v>
      </c>
      <c r="O144" s="75" t="e">
        <f>IF(Selbstdeklaration!$C$119=P144,S144,0)</f>
        <v>#NUM!</v>
      </c>
      <c r="P144" s="79">
        <v>113500</v>
      </c>
      <c r="Q144" s="106">
        <f t="shared" si="61"/>
        <v>489.22703703703922</v>
      </c>
      <c r="R144" s="82">
        <f t="shared" si="62"/>
        <v>4.3103703703703897E-3</v>
      </c>
      <c r="S144" s="83">
        <f t="shared" si="52"/>
        <v>11.161178451178252</v>
      </c>
      <c r="T144" s="83">
        <f t="shared" si="72"/>
        <v>44.475185185185381</v>
      </c>
      <c r="U144" s="99">
        <f t="shared" si="63"/>
        <v>3.9185185185185357E-4</v>
      </c>
      <c r="V144" s="75" t="e">
        <f>IF(Selbstdeklaration!$C$119=W144,Z144,0)</f>
        <v>#NUM!</v>
      </c>
      <c r="W144" s="79">
        <v>113500</v>
      </c>
      <c r="X144" s="106">
        <f t="shared" si="64"/>
        <v>955.41777777777281</v>
      </c>
      <c r="Y144" s="82">
        <f t="shared" si="65"/>
        <v>8.4177777777777341E-3</v>
      </c>
      <c r="Z144" s="83">
        <f t="shared" si="53"/>
        <v>21.143838383838837</v>
      </c>
      <c r="AA144" s="83">
        <f t="shared" si="73"/>
        <v>86.85616161616116</v>
      </c>
      <c r="AB144" s="99">
        <f t="shared" si="66"/>
        <v>7.6525252525252118E-4</v>
      </c>
      <c r="AC144" s="75" t="e">
        <f>IF(Selbstdeklaration!$C$119=AD144,AE144,0)</f>
        <v>#NUM!</v>
      </c>
      <c r="AD144" s="79">
        <v>113500</v>
      </c>
      <c r="AE144" s="106">
        <f t="shared" si="67"/>
        <v>104.27520576131714</v>
      </c>
      <c r="AF144" s="82">
        <f t="shared" si="68"/>
        <v>9.1872427983539335E-4</v>
      </c>
      <c r="AG144" s="83">
        <f t="shared" si="54"/>
        <v>25.724794238682861</v>
      </c>
      <c r="AH144" s="83">
        <f t="shared" si="74"/>
        <v>9.4795641601197396</v>
      </c>
      <c r="AI144" s="99">
        <f t="shared" si="69"/>
        <v>8.3520389075944843E-5</v>
      </c>
    </row>
    <row r="145" spans="1:35" x14ac:dyDescent="0.3">
      <c r="A145" s="75" t="e">
        <f>IF(Selbstdeklaration!$C$119=B145,E145,0)</f>
        <v>#NUM!</v>
      </c>
      <c r="B145" s="66">
        <v>114000</v>
      </c>
      <c r="C145" s="106">
        <f t="shared" si="55"/>
        <v>797.49333333333072</v>
      </c>
      <c r="D145" s="82">
        <f t="shared" si="56"/>
        <v>6.9955555555555327E-3</v>
      </c>
      <c r="E145" s="83">
        <f t="shared" si="50"/>
        <v>12.591515151515388</v>
      </c>
      <c r="F145" s="83">
        <f t="shared" si="70"/>
        <v>72.499393939393698</v>
      </c>
      <c r="G145" s="99">
        <f t="shared" si="57"/>
        <v>6.3595959595959381E-4</v>
      </c>
      <c r="H145" s="75" t="e">
        <f>IF(Selbstdeklaration!$C$119=I145,L145,0)</f>
        <v>#NUM!</v>
      </c>
      <c r="I145" s="66">
        <v>114000</v>
      </c>
      <c r="J145" s="106">
        <f t="shared" si="58"/>
        <v>1429.3066666666546</v>
      </c>
      <c r="K145" s="82">
        <f t="shared" si="59"/>
        <v>1.2537777777777672E-2</v>
      </c>
      <c r="L145" s="83">
        <f t="shared" si="51"/>
        <v>30.426666666667767</v>
      </c>
      <c r="M145" s="83">
        <f t="shared" si="71"/>
        <v>129.93696969696859</v>
      </c>
      <c r="N145" s="99">
        <f t="shared" si="60"/>
        <v>1.1397979797979701E-3</v>
      </c>
      <c r="O145" s="75" t="e">
        <f>IF(Selbstdeklaration!$C$119=P145,S145,0)</f>
        <v>#NUM!</v>
      </c>
      <c r="P145" s="66">
        <v>114000</v>
      </c>
      <c r="Q145" s="106">
        <f t="shared" si="61"/>
        <v>491.97333333333557</v>
      </c>
      <c r="R145" s="82">
        <f t="shared" si="62"/>
        <v>4.3155555555555751E-3</v>
      </c>
      <c r="S145" s="83">
        <f t="shared" si="52"/>
        <v>10.911515151514948</v>
      </c>
      <c r="T145" s="83">
        <f t="shared" si="72"/>
        <v>44.724848484848685</v>
      </c>
      <c r="U145" s="99">
        <f t="shared" si="63"/>
        <v>3.9232323232323409E-4</v>
      </c>
      <c r="V145" s="75" t="e">
        <f>IF(Selbstdeklaration!$C$119=W145,Z145,0)</f>
        <v>#NUM!</v>
      </c>
      <c r="W145" s="66">
        <v>114000</v>
      </c>
      <c r="X145" s="106">
        <f t="shared" si="64"/>
        <v>960.63999999999498</v>
      </c>
      <c r="Y145" s="82">
        <f t="shared" si="65"/>
        <v>8.4266666666666223E-3</v>
      </c>
      <c r="Z145" s="83">
        <f t="shared" si="53"/>
        <v>20.669090909091366</v>
      </c>
      <c r="AA145" s="83">
        <f t="shared" si="73"/>
        <v>87.330909090908634</v>
      </c>
      <c r="AB145" s="99">
        <f t="shared" si="66"/>
        <v>7.6606060606060203E-4</v>
      </c>
      <c r="AC145" s="75" t="e">
        <f>IF(Selbstdeklaration!$C$119=AD145,AE145,0)</f>
        <v>#NUM!</v>
      </c>
      <c r="AD145" s="66">
        <v>114000</v>
      </c>
      <c r="AE145" s="106">
        <f t="shared" si="67"/>
        <v>104.85185185185213</v>
      </c>
      <c r="AF145" s="82">
        <f t="shared" si="68"/>
        <v>9.1975308641975551E-4</v>
      </c>
      <c r="AG145" s="83">
        <f t="shared" si="54"/>
        <v>25.148148148147868</v>
      </c>
      <c r="AH145" s="83">
        <f t="shared" si="74"/>
        <v>9.5319865319865578</v>
      </c>
      <c r="AI145" s="99">
        <f t="shared" si="69"/>
        <v>8.3613916947250511E-5</v>
      </c>
    </row>
    <row r="146" spans="1:35" x14ac:dyDescent="0.3">
      <c r="A146" s="75" t="e">
        <f>IF(Selbstdeklaration!$C$119=B146,E146,0)</f>
        <v>#NUM!</v>
      </c>
      <c r="B146" s="66">
        <v>114500</v>
      </c>
      <c r="C146" s="106">
        <f t="shared" si="55"/>
        <v>800.82148148147883</v>
      </c>
      <c r="D146" s="82">
        <f t="shared" si="56"/>
        <v>6.994074074074051E-3</v>
      </c>
      <c r="E146" s="83">
        <f t="shared" si="50"/>
        <v>12.28895622895647</v>
      </c>
      <c r="F146" s="83">
        <f t="shared" si="70"/>
        <v>72.801952861952614</v>
      </c>
      <c r="G146" s="99">
        <f t="shared" si="57"/>
        <v>6.3582491582491363E-4</v>
      </c>
      <c r="H146" s="75" t="e">
        <f>IF(Selbstdeklaration!$C$119=I146,L146,0)</f>
        <v>#NUM!</v>
      </c>
      <c r="I146" s="66">
        <v>114500</v>
      </c>
      <c r="J146" s="106">
        <f t="shared" si="58"/>
        <v>1437.0174074073952</v>
      </c>
      <c r="K146" s="82">
        <f t="shared" si="59"/>
        <v>1.2550370370370264E-2</v>
      </c>
      <c r="L146" s="83">
        <f t="shared" si="51"/>
        <v>29.725690235691342</v>
      </c>
      <c r="M146" s="83">
        <f t="shared" si="71"/>
        <v>130.63794612794501</v>
      </c>
      <c r="N146" s="99">
        <f t="shared" si="60"/>
        <v>1.1409427609427511E-3</v>
      </c>
      <c r="O146" s="75" t="e">
        <f>IF(Selbstdeklaration!$C$119=P146,S146,0)</f>
        <v>#NUM!</v>
      </c>
      <c r="P146" s="66">
        <v>114500</v>
      </c>
      <c r="Q146" s="106">
        <f t="shared" si="61"/>
        <v>494.72481481481708</v>
      </c>
      <c r="R146" s="82">
        <f t="shared" si="62"/>
        <v>4.3207407407407604E-3</v>
      </c>
      <c r="S146" s="83">
        <f t="shared" si="52"/>
        <v>10.661380471380266</v>
      </c>
      <c r="T146" s="83">
        <f t="shared" si="72"/>
        <v>44.974983164983371</v>
      </c>
      <c r="U146" s="99">
        <f t="shared" si="63"/>
        <v>3.9279461279461461E-4</v>
      </c>
      <c r="V146" s="75" t="e">
        <f>IF(Selbstdeklaration!$C$119=W146,Z146,0)</f>
        <v>#NUM!</v>
      </c>
      <c r="W146" s="66">
        <v>114500</v>
      </c>
      <c r="X146" s="106">
        <f t="shared" si="64"/>
        <v>965.87111111110596</v>
      </c>
      <c r="Y146" s="82">
        <f t="shared" si="65"/>
        <v>8.4355555555555104E-3</v>
      </c>
      <c r="Z146" s="83">
        <f t="shared" si="53"/>
        <v>20.193535353535822</v>
      </c>
      <c r="AA146" s="83">
        <f t="shared" si="73"/>
        <v>87.806464646464178</v>
      </c>
      <c r="AB146" s="99">
        <f t="shared" si="66"/>
        <v>7.6686868686868278E-4</v>
      </c>
      <c r="AC146" s="75" t="e">
        <f>IF(Selbstdeklaration!$C$119=AD146,AE146,0)</f>
        <v>#NUM!</v>
      </c>
      <c r="AD146" s="66">
        <v>114500</v>
      </c>
      <c r="AE146" s="106">
        <f t="shared" si="67"/>
        <v>105.42952674897147</v>
      </c>
      <c r="AF146" s="82">
        <f t="shared" si="68"/>
        <v>9.2078189300411767E-4</v>
      </c>
      <c r="AG146" s="83">
        <f t="shared" si="54"/>
        <v>24.570473251028531</v>
      </c>
      <c r="AH146" s="83">
        <f t="shared" si="74"/>
        <v>9.5845024317246796</v>
      </c>
      <c r="AI146" s="99">
        <f t="shared" si="69"/>
        <v>8.3707444818556151E-5</v>
      </c>
    </row>
    <row r="147" spans="1:35" x14ac:dyDescent="0.3">
      <c r="A147" s="75" t="e">
        <f>IF(Selbstdeklaration!$C$119=B147,E147,0)</f>
        <v>#NUM!</v>
      </c>
      <c r="B147" s="66">
        <v>115000</v>
      </c>
      <c r="C147" s="106">
        <f t="shared" si="55"/>
        <v>804.14814814814542</v>
      </c>
      <c r="D147" s="82">
        <f t="shared" si="56"/>
        <v>6.9925925925925694E-3</v>
      </c>
      <c r="E147" s="83">
        <f t="shared" si="50"/>
        <v>11.986531986532235</v>
      </c>
      <c r="F147" s="83">
        <f t="shared" si="70"/>
        <v>73.104377104376852</v>
      </c>
      <c r="G147" s="99">
        <f t="shared" si="57"/>
        <v>6.3569023569023345E-4</v>
      </c>
      <c r="H147" s="75" t="e">
        <f>IF(Selbstdeklaration!$C$119=I147,L147,0)</f>
        <v>#NUM!</v>
      </c>
      <c r="I147" s="66">
        <v>115000</v>
      </c>
      <c r="J147" s="106">
        <f t="shared" si="58"/>
        <v>1444.7407407407284</v>
      </c>
      <c r="K147" s="82">
        <f t="shared" si="59"/>
        <v>1.2562962962962856E-2</v>
      </c>
      <c r="L147" s="83">
        <f t="shared" si="51"/>
        <v>29.023569023570147</v>
      </c>
      <c r="M147" s="83">
        <f t="shared" si="71"/>
        <v>131.34006734006621</v>
      </c>
      <c r="N147" s="99">
        <f t="shared" si="60"/>
        <v>1.1420875420875324E-3</v>
      </c>
      <c r="O147" s="75" t="e">
        <f>IF(Selbstdeklaration!$C$119=P147,S147,0)</f>
        <v>#NUM!</v>
      </c>
      <c r="P147" s="66">
        <v>115000</v>
      </c>
      <c r="Q147" s="106">
        <f t="shared" si="61"/>
        <v>497.48148148148374</v>
      </c>
      <c r="R147" s="82">
        <f t="shared" si="62"/>
        <v>4.3259259259259457E-3</v>
      </c>
      <c r="S147" s="83">
        <f t="shared" si="52"/>
        <v>10.410774410774206</v>
      </c>
      <c r="T147" s="83">
        <f t="shared" si="72"/>
        <v>45.225589225589431</v>
      </c>
      <c r="U147" s="99">
        <f t="shared" si="63"/>
        <v>3.9326599326599507E-4</v>
      </c>
      <c r="V147" s="75" t="e">
        <f>IF(Selbstdeklaration!$C$119=W147,Z147,0)</f>
        <v>#NUM!</v>
      </c>
      <c r="W147" s="66">
        <v>115000</v>
      </c>
      <c r="X147" s="106">
        <f t="shared" si="64"/>
        <v>971.11111111110586</v>
      </c>
      <c r="Y147" s="82">
        <f t="shared" si="65"/>
        <v>8.4444444444443986E-3</v>
      </c>
      <c r="Z147" s="83">
        <f t="shared" si="53"/>
        <v>19.717171717172196</v>
      </c>
      <c r="AA147" s="83">
        <f t="shared" si="73"/>
        <v>88.282828282827808</v>
      </c>
      <c r="AB147" s="99">
        <f t="shared" si="66"/>
        <v>7.6767676767676353E-4</v>
      </c>
      <c r="AC147" s="75" t="e">
        <f>IF(Selbstdeklaration!$C$119=AD147,AE147,0)</f>
        <v>#NUM!</v>
      </c>
      <c r="AD147" s="66">
        <v>115000</v>
      </c>
      <c r="AE147" s="106">
        <f t="shared" si="67"/>
        <v>106.00823045267518</v>
      </c>
      <c r="AF147" s="82">
        <f t="shared" si="68"/>
        <v>9.2181069958847982E-4</v>
      </c>
      <c r="AG147" s="83">
        <f t="shared" si="54"/>
        <v>23.991769547324822</v>
      </c>
      <c r="AH147" s="83">
        <f t="shared" si="74"/>
        <v>9.637111859334107</v>
      </c>
      <c r="AI147" s="99">
        <f t="shared" si="69"/>
        <v>8.3800972689861806E-5</v>
      </c>
    </row>
    <row r="148" spans="1:35" x14ac:dyDescent="0.3">
      <c r="A148" s="75" t="e">
        <f>IF(Selbstdeklaration!$C$119=B148,E148,0)</f>
        <v>#NUM!</v>
      </c>
      <c r="B148" s="79">
        <v>115500</v>
      </c>
      <c r="C148" s="106">
        <f t="shared" si="55"/>
        <v>807.47333333333063</v>
      </c>
      <c r="D148" s="82">
        <f t="shared" si="56"/>
        <v>6.9911111111110877E-3</v>
      </c>
      <c r="E148" s="83">
        <f t="shared" si="50"/>
        <v>11.684242424242671</v>
      </c>
      <c r="F148" s="83">
        <f t="shared" si="70"/>
        <v>73.406666666666425</v>
      </c>
      <c r="G148" s="99">
        <f t="shared" si="57"/>
        <v>6.3555555555555349E-4</v>
      </c>
      <c r="H148" s="75" t="e">
        <f>IF(Selbstdeklaration!$C$119=I148,L148,0)</f>
        <v>#NUM!</v>
      </c>
      <c r="I148" s="79">
        <v>115500</v>
      </c>
      <c r="J148" s="106">
        <f t="shared" si="58"/>
        <v>1452.4766666666542</v>
      </c>
      <c r="K148" s="82">
        <f t="shared" si="59"/>
        <v>1.2575555555555448E-2</v>
      </c>
      <c r="L148" s="83">
        <f t="shared" si="51"/>
        <v>28.320303030304164</v>
      </c>
      <c r="M148" s="83">
        <f t="shared" si="71"/>
        <v>132.04333333333219</v>
      </c>
      <c r="N148" s="99">
        <f t="shared" si="60"/>
        <v>1.1432323232323132E-3</v>
      </c>
      <c r="O148" s="75" t="e">
        <f>IF(Selbstdeklaration!$C$119=P148,S148,0)</f>
        <v>#NUM!</v>
      </c>
      <c r="P148" s="79">
        <v>115500</v>
      </c>
      <c r="Q148" s="106">
        <f t="shared" si="61"/>
        <v>500.24333333333561</v>
      </c>
      <c r="R148" s="82">
        <f t="shared" si="62"/>
        <v>4.331111111111131E-3</v>
      </c>
      <c r="S148" s="83">
        <f t="shared" si="52"/>
        <v>10.159696969696762</v>
      </c>
      <c r="T148" s="83">
        <f t="shared" si="72"/>
        <v>45.476666666666873</v>
      </c>
      <c r="U148" s="99">
        <f t="shared" si="63"/>
        <v>3.9373737373737554E-4</v>
      </c>
      <c r="V148" s="75" t="e">
        <f>IF(Selbstdeklaration!$C$119=W148,Z148,0)</f>
        <v>#NUM!</v>
      </c>
      <c r="W148" s="79">
        <v>115500</v>
      </c>
      <c r="X148" s="106">
        <f t="shared" si="64"/>
        <v>976.35999999999456</v>
      </c>
      <c r="Y148" s="82">
        <f t="shared" si="65"/>
        <v>8.4533333333332867E-3</v>
      </c>
      <c r="Z148" s="83">
        <f t="shared" si="53"/>
        <v>19.240000000000496</v>
      </c>
      <c r="AA148" s="83">
        <f t="shared" si="73"/>
        <v>88.759999999999508</v>
      </c>
      <c r="AB148" s="99">
        <f t="shared" si="66"/>
        <v>7.6848484848484418E-4</v>
      </c>
      <c r="AC148" s="75" t="e">
        <f>IF(Selbstdeklaration!$C$119=AD148,AE148,0)</f>
        <v>#NUM!</v>
      </c>
      <c r="AD148" s="79">
        <v>115500</v>
      </c>
      <c r="AE148" s="106">
        <f t="shared" si="67"/>
        <v>106.58796296296325</v>
      </c>
      <c r="AF148" s="82">
        <f t="shared" si="68"/>
        <v>9.2283950617284198E-4</v>
      </c>
      <c r="AG148" s="83">
        <f t="shared" si="54"/>
        <v>23.412037037036754</v>
      </c>
      <c r="AH148" s="83">
        <f t="shared" si="74"/>
        <v>9.6898148148148397</v>
      </c>
      <c r="AI148" s="99">
        <f t="shared" si="69"/>
        <v>8.3894500561167447E-5</v>
      </c>
    </row>
    <row r="149" spans="1:35" x14ac:dyDescent="0.3">
      <c r="A149" s="75" t="e">
        <f>IF(Selbstdeklaration!$C$119=B149,E149,0)</f>
        <v>#NUM!</v>
      </c>
      <c r="B149" s="66">
        <v>116000</v>
      </c>
      <c r="C149" s="106">
        <f t="shared" si="55"/>
        <v>810.79703703703433</v>
      </c>
      <c r="D149" s="82">
        <f t="shared" si="56"/>
        <v>6.9896296296296061E-3</v>
      </c>
      <c r="E149" s="83">
        <f t="shared" si="50"/>
        <v>11.382087542087788</v>
      </c>
      <c r="F149" s="83">
        <f t="shared" si="70"/>
        <v>73.708821548821305</v>
      </c>
      <c r="G149" s="99">
        <f t="shared" si="57"/>
        <v>6.3542087542087331E-4</v>
      </c>
      <c r="H149" s="75" t="e">
        <f>IF(Selbstdeklaration!$C$119=I149,L149,0)</f>
        <v>#NUM!</v>
      </c>
      <c r="I149" s="66">
        <v>116000</v>
      </c>
      <c r="J149" s="106">
        <f t="shared" si="58"/>
        <v>1460.2251851851727</v>
      </c>
      <c r="K149" s="82">
        <f t="shared" si="59"/>
        <v>1.2588148148148039E-2</v>
      </c>
      <c r="L149" s="83">
        <f t="shared" si="51"/>
        <v>27.615892255893392</v>
      </c>
      <c r="M149" s="83">
        <f t="shared" si="71"/>
        <v>132.74774410774296</v>
      </c>
      <c r="N149" s="99">
        <f t="shared" si="60"/>
        <v>1.1443771043770944E-3</v>
      </c>
      <c r="O149" s="75" t="e">
        <f>IF(Selbstdeklaration!$C$119=P149,S149,0)</f>
        <v>#NUM!</v>
      </c>
      <c r="P149" s="66">
        <v>116000</v>
      </c>
      <c r="Q149" s="106">
        <f t="shared" si="61"/>
        <v>503.0103703703727</v>
      </c>
      <c r="R149" s="82">
        <f t="shared" si="62"/>
        <v>4.3362962962963164E-3</v>
      </c>
      <c r="S149" s="83">
        <f t="shared" si="52"/>
        <v>9.9081481481479372</v>
      </c>
      <c r="T149" s="83">
        <f t="shared" si="72"/>
        <v>45.728215488215703</v>
      </c>
      <c r="U149" s="99">
        <f t="shared" si="63"/>
        <v>3.9420875420875605E-4</v>
      </c>
      <c r="V149" s="75" t="e">
        <f>IF(Selbstdeklaration!$C$119=W149,Z149,0)</f>
        <v>#NUM!</v>
      </c>
      <c r="W149" s="66">
        <v>116000</v>
      </c>
      <c r="X149" s="106">
        <f t="shared" si="64"/>
        <v>981.61777777777229</v>
      </c>
      <c r="Y149" s="82">
        <f t="shared" si="65"/>
        <v>8.4622222222221748E-3</v>
      </c>
      <c r="Z149" s="83">
        <f t="shared" si="53"/>
        <v>18.7620202020207</v>
      </c>
      <c r="AA149" s="83">
        <f t="shared" si="73"/>
        <v>89.237979797979293</v>
      </c>
      <c r="AB149" s="99">
        <f t="shared" si="66"/>
        <v>7.6929292929292493E-4</v>
      </c>
      <c r="AC149" s="75" t="e">
        <f>IF(Selbstdeklaration!$C$119=AD149,AE149,0)</f>
        <v>#NUM!</v>
      </c>
      <c r="AD149" s="66">
        <v>116000</v>
      </c>
      <c r="AE149" s="106">
        <f t="shared" si="67"/>
        <v>107.16872427983569</v>
      </c>
      <c r="AF149" s="82">
        <f t="shared" si="68"/>
        <v>9.2386831275720414E-4</v>
      </c>
      <c r="AG149" s="83">
        <f t="shared" si="54"/>
        <v>22.831275720164314</v>
      </c>
      <c r="AH149" s="83">
        <f t="shared" si="74"/>
        <v>9.7426112981668798</v>
      </c>
      <c r="AI149" s="99">
        <f t="shared" si="69"/>
        <v>8.3988028432473101E-5</v>
      </c>
    </row>
    <row r="150" spans="1:35" x14ac:dyDescent="0.3">
      <c r="A150" s="75" t="e">
        <f>IF(Selbstdeklaration!$C$119=B150,E150,0)</f>
        <v>#NUM!</v>
      </c>
      <c r="B150" s="66">
        <v>116500</v>
      </c>
      <c r="C150" s="106">
        <f t="shared" si="55"/>
        <v>814.11925925925652</v>
      </c>
      <c r="D150" s="82">
        <f t="shared" si="56"/>
        <v>6.9881481481481244E-3</v>
      </c>
      <c r="E150" s="83">
        <f t="shared" si="50"/>
        <v>11.080067340067588</v>
      </c>
      <c r="F150" s="83">
        <f t="shared" si="70"/>
        <v>74.010841750841507</v>
      </c>
      <c r="G150" s="99">
        <f t="shared" si="57"/>
        <v>6.3528619528619324E-4</v>
      </c>
      <c r="H150" s="75" t="e">
        <f>IF(Selbstdeklaration!$C$119=I150,L150,0)</f>
        <v>#NUM!</v>
      </c>
      <c r="I150" s="66">
        <v>116500</v>
      </c>
      <c r="J150" s="106">
        <f t="shared" si="58"/>
        <v>1467.9862962962836</v>
      </c>
      <c r="K150" s="82">
        <f t="shared" si="59"/>
        <v>1.2600740740740631E-2</v>
      </c>
      <c r="L150" s="83">
        <f t="shared" si="51"/>
        <v>26.910336700337851</v>
      </c>
      <c r="M150" s="83">
        <f t="shared" si="71"/>
        <v>133.45329966329851</v>
      </c>
      <c r="N150" s="99">
        <f t="shared" si="60"/>
        <v>1.1455218855218757E-3</v>
      </c>
      <c r="O150" s="75" t="e">
        <f>IF(Selbstdeklaration!$C$119=P150,S150,0)</f>
        <v>#NUM!</v>
      </c>
      <c r="P150" s="66">
        <v>116500</v>
      </c>
      <c r="Q150" s="106">
        <f t="shared" si="61"/>
        <v>505.78259259259494</v>
      </c>
      <c r="R150" s="82">
        <f t="shared" si="62"/>
        <v>4.3414814814815017E-3</v>
      </c>
      <c r="S150" s="83">
        <f t="shared" si="52"/>
        <v>9.6561279461277323</v>
      </c>
      <c r="T150" s="83">
        <f t="shared" si="72"/>
        <v>45.980235690235901</v>
      </c>
      <c r="U150" s="99">
        <f t="shared" si="63"/>
        <v>3.9468013468013646E-4</v>
      </c>
      <c r="V150" s="75" t="e">
        <f>IF(Selbstdeklaration!$C$119=W150,Z150,0)</f>
        <v>#NUM!</v>
      </c>
      <c r="W150" s="66">
        <v>116500</v>
      </c>
      <c r="X150" s="106">
        <f t="shared" si="64"/>
        <v>986.88444444443883</v>
      </c>
      <c r="Y150" s="82">
        <f t="shared" si="65"/>
        <v>8.471111111111063E-3</v>
      </c>
      <c r="Z150" s="83">
        <f t="shared" si="53"/>
        <v>18.283232323232834</v>
      </c>
      <c r="AA150" s="83">
        <f t="shared" si="73"/>
        <v>89.716767676767162</v>
      </c>
      <c r="AB150" s="99">
        <f t="shared" si="66"/>
        <v>7.7010101010100568E-4</v>
      </c>
      <c r="AC150" s="75" t="e">
        <f>IF(Selbstdeklaration!$C$119=AD150,AE150,0)</f>
        <v>#NUM!</v>
      </c>
      <c r="AD150" s="66">
        <v>116500</v>
      </c>
      <c r="AE150" s="106">
        <f t="shared" si="67"/>
        <v>107.75051440329247</v>
      </c>
      <c r="AF150" s="82">
        <f t="shared" si="68"/>
        <v>9.248971193415663E-4</v>
      </c>
      <c r="AG150" s="83">
        <f t="shared" si="54"/>
        <v>22.24948559670753</v>
      </c>
      <c r="AH150" s="83">
        <f t="shared" si="74"/>
        <v>9.7955013093902252</v>
      </c>
      <c r="AI150" s="99">
        <f t="shared" si="69"/>
        <v>8.4081556303778756E-5</v>
      </c>
    </row>
    <row r="151" spans="1:35" x14ac:dyDescent="0.3">
      <c r="A151" s="75" t="e">
        <f>IF(Selbstdeklaration!$C$119=B151,E151,0)</f>
        <v>#NUM!</v>
      </c>
      <c r="B151" s="66">
        <v>117000</v>
      </c>
      <c r="C151" s="106">
        <f t="shared" si="55"/>
        <v>817.43999999999721</v>
      </c>
      <c r="D151" s="82">
        <f t="shared" si="56"/>
        <v>6.9866666666666428E-3</v>
      </c>
      <c r="E151" s="83">
        <f t="shared" si="50"/>
        <v>10.778181818182071</v>
      </c>
      <c r="F151" s="83">
        <f t="shared" si="70"/>
        <v>74.312727272727017</v>
      </c>
      <c r="G151" s="99">
        <f t="shared" si="57"/>
        <v>6.3515151515151295E-4</v>
      </c>
      <c r="H151" s="75" t="e">
        <f>IF(Selbstdeklaration!$C$119=I151,L151,0)</f>
        <v>#NUM!</v>
      </c>
      <c r="I151" s="66">
        <v>117000</v>
      </c>
      <c r="J151" s="106">
        <f t="shared" si="58"/>
        <v>1475.759999999987</v>
      </c>
      <c r="K151" s="82">
        <f t="shared" si="59"/>
        <v>1.2613333333333223E-2</v>
      </c>
      <c r="L151" s="83">
        <f t="shared" si="51"/>
        <v>26.203636363637543</v>
      </c>
      <c r="M151" s="83">
        <f t="shared" si="71"/>
        <v>134.15999999999883</v>
      </c>
      <c r="N151" s="99">
        <f t="shared" si="60"/>
        <v>1.1466666666666567E-3</v>
      </c>
      <c r="O151" s="75" t="e">
        <f>IF(Selbstdeklaration!$C$119=P151,S151,0)</f>
        <v>#NUM!</v>
      </c>
      <c r="P151" s="66">
        <v>117000</v>
      </c>
      <c r="Q151" s="106">
        <f t="shared" si="61"/>
        <v>508.56000000000239</v>
      </c>
      <c r="R151" s="82">
        <f t="shared" si="62"/>
        <v>4.346666666666687E-3</v>
      </c>
      <c r="S151" s="83">
        <f t="shared" si="52"/>
        <v>9.4036363636361457</v>
      </c>
      <c r="T151" s="83">
        <f t="shared" si="72"/>
        <v>46.232727272727487</v>
      </c>
      <c r="U151" s="99">
        <f t="shared" si="63"/>
        <v>3.9515151515151698E-4</v>
      </c>
      <c r="V151" s="75" t="e">
        <f>IF(Selbstdeklaration!$C$119=W151,Z151,0)</f>
        <v>#NUM!</v>
      </c>
      <c r="W151" s="66">
        <v>117000</v>
      </c>
      <c r="X151" s="106">
        <f t="shared" si="64"/>
        <v>992.15999999999428</v>
      </c>
      <c r="Y151" s="82">
        <f t="shared" si="65"/>
        <v>8.4799999999999511E-3</v>
      </c>
      <c r="Z151" s="83">
        <f t="shared" si="53"/>
        <v>17.803636363636883</v>
      </c>
      <c r="AA151" s="83">
        <f t="shared" si="73"/>
        <v>90.196363636363117</v>
      </c>
      <c r="AB151" s="99">
        <f t="shared" si="66"/>
        <v>7.7090909090908643E-4</v>
      </c>
      <c r="AC151" s="75" t="e">
        <f>IF(Selbstdeklaration!$C$119=AD151,AE151,0)</f>
        <v>#NUM!</v>
      </c>
      <c r="AD151" s="66">
        <v>117000</v>
      </c>
      <c r="AE151" s="106">
        <f t="shared" si="67"/>
        <v>108.33333333333363</v>
      </c>
      <c r="AF151" s="82">
        <f t="shared" si="68"/>
        <v>9.2592592592592845E-4</v>
      </c>
      <c r="AG151" s="83">
        <f t="shared" si="54"/>
        <v>21.666666666666373</v>
      </c>
      <c r="AH151" s="83">
        <f t="shared" si="74"/>
        <v>9.8484848484848744</v>
      </c>
      <c r="AI151" s="99">
        <f t="shared" si="69"/>
        <v>8.4175084175084396E-5</v>
      </c>
    </row>
    <row r="152" spans="1:35" x14ac:dyDescent="0.3">
      <c r="A152" s="75" t="e">
        <f>IF(Selbstdeklaration!$C$119=B152,E152,0)</f>
        <v>#NUM!</v>
      </c>
      <c r="B152" s="66">
        <v>117500</v>
      </c>
      <c r="C152" s="106">
        <f t="shared" si="55"/>
        <v>820.7592592592564</v>
      </c>
      <c r="D152" s="82">
        <f t="shared" si="56"/>
        <v>6.9851851851851611E-3</v>
      </c>
      <c r="E152" s="83">
        <f t="shared" si="50"/>
        <v>10.476430976431237</v>
      </c>
      <c r="F152" s="83">
        <f t="shared" si="70"/>
        <v>74.614478114477848</v>
      </c>
      <c r="G152" s="99">
        <f t="shared" si="57"/>
        <v>6.3501683501683277E-4</v>
      </c>
      <c r="H152" s="75" t="e">
        <f>IF(Selbstdeklaration!$C$119=I152,L152,0)</f>
        <v>#NUM!</v>
      </c>
      <c r="I152" s="66">
        <v>117500</v>
      </c>
      <c r="J152" s="106">
        <f t="shared" si="58"/>
        <v>1483.5462962962833</v>
      </c>
      <c r="K152" s="82">
        <f t="shared" si="59"/>
        <v>1.2625925925925815E-2</v>
      </c>
      <c r="L152" s="83">
        <f t="shared" si="51"/>
        <v>25.495791245792422</v>
      </c>
      <c r="M152" s="83">
        <f t="shared" si="71"/>
        <v>134.86784511784393</v>
      </c>
      <c r="N152" s="99">
        <f t="shared" si="60"/>
        <v>1.1478114478114378E-3</v>
      </c>
      <c r="O152" s="75" t="e">
        <f>IF(Selbstdeklaration!$C$119=P152,S152,0)</f>
        <v>#NUM!</v>
      </c>
      <c r="P152" s="66">
        <v>117500</v>
      </c>
      <c r="Q152" s="106">
        <f t="shared" si="61"/>
        <v>511.342592592595</v>
      </c>
      <c r="R152" s="82">
        <f t="shared" si="62"/>
        <v>4.3518518518518724E-3</v>
      </c>
      <c r="S152" s="83">
        <f t="shared" si="52"/>
        <v>9.1506734006731829</v>
      </c>
      <c r="T152" s="83">
        <f t="shared" si="72"/>
        <v>46.485690235690456</v>
      </c>
      <c r="U152" s="99">
        <f t="shared" si="63"/>
        <v>3.956228956228975E-4</v>
      </c>
      <c r="V152" s="75" t="e">
        <f>IF(Selbstdeklaration!$C$119=W152,Z152,0)</f>
        <v>#NUM!</v>
      </c>
      <c r="W152" s="66">
        <v>117500</v>
      </c>
      <c r="X152" s="106">
        <f t="shared" si="64"/>
        <v>997.44444444443866</v>
      </c>
      <c r="Y152" s="82">
        <f t="shared" si="65"/>
        <v>8.4888888888888393E-3</v>
      </c>
      <c r="Z152" s="83">
        <f t="shared" si="53"/>
        <v>17.323232323232848</v>
      </c>
      <c r="AA152" s="83">
        <f t="shared" si="73"/>
        <v>90.676767676767156</v>
      </c>
      <c r="AB152" s="99">
        <f t="shared" si="66"/>
        <v>7.7171717171716728E-4</v>
      </c>
      <c r="AC152" s="75" t="e">
        <f>IF(Selbstdeklaration!$C$119=AD152,AE152,0)</f>
        <v>#NUM!</v>
      </c>
      <c r="AD152" s="66">
        <v>117500</v>
      </c>
      <c r="AE152" s="106">
        <f t="shared" si="67"/>
        <v>108.91718106995914</v>
      </c>
      <c r="AF152" s="82">
        <f t="shared" si="68"/>
        <v>9.2695473251029061E-4</v>
      </c>
      <c r="AG152" s="83">
        <f t="shared" si="54"/>
        <v>21.082818930040858</v>
      </c>
      <c r="AH152" s="83">
        <f t="shared" si="74"/>
        <v>9.9015619154508308</v>
      </c>
      <c r="AI152" s="99">
        <f t="shared" si="69"/>
        <v>8.4268612046390051E-5</v>
      </c>
    </row>
    <row r="153" spans="1:35" x14ac:dyDescent="0.3">
      <c r="A153" s="75" t="e">
        <f>IF(Selbstdeklaration!$C$119=B153,E153,0)</f>
        <v>#NUM!</v>
      </c>
      <c r="B153" s="66">
        <v>118000</v>
      </c>
      <c r="C153" s="106">
        <f t="shared" si="55"/>
        <v>824.07703703703419</v>
      </c>
      <c r="D153" s="82">
        <f t="shared" si="56"/>
        <v>6.9837037037036795E-3</v>
      </c>
      <c r="E153" s="83">
        <f t="shared" si="50"/>
        <v>10.174814814815074</v>
      </c>
      <c r="F153" s="83">
        <f t="shared" si="70"/>
        <v>74.916094276094015</v>
      </c>
      <c r="G153" s="99">
        <f t="shared" si="57"/>
        <v>6.348821548821527E-4</v>
      </c>
      <c r="H153" s="75" t="e">
        <f>IF(Selbstdeklaration!$C$119=I153,L153,0)</f>
        <v>#NUM!</v>
      </c>
      <c r="I153" s="66">
        <v>118000</v>
      </c>
      <c r="J153" s="106">
        <f t="shared" si="58"/>
        <v>1491.3451851851719</v>
      </c>
      <c r="K153" s="82">
        <f t="shared" si="59"/>
        <v>1.2638518518518407E-2</v>
      </c>
      <c r="L153" s="83">
        <f t="shared" si="51"/>
        <v>24.786801346802555</v>
      </c>
      <c r="M153" s="83">
        <f t="shared" si="71"/>
        <v>135.5768350168338</v>
      </c>
      <c r="N153" s="99">
        <f t="shared" si="60"/>
        <v>1.1489562289562186E-3</v>
      </c>
      <c r="O153" s="75" t="e">
        <f>IF(Selbstdeklaration!$C$119=P153,S153,0)</f>
        <v>#NUM!</v>
      </c>
      <c r="P153" s="66">
        <v>118000</v>
      </c>
      <c r="Q153" s="106">
        <f t="shared" si="61"/>
        <v>514.13037037037282</v>
      </c>
      <c r="R153" s="82">
        <f t="shared" si="62"/>
        <v>4.3570370370370577E-3</v>
      </c>
      <c r="S153" s="83">
        <f t="shared" si="52"/>
        <v>8.8972390572388349</v>
      </c>
      <c r="T153" s="83">
        <f t="shared" si="72"/>
        <v>46.739124579124798</v>
      </c>
      <c r="U153" s="99">
        <f t="shared" si="63"/>
        <v>3.9609427609427797E-4</v>
      </c>
      <c r="V153" s="75" t="e">
        <f>IF(Selbstdeklaration!$C$119=W153,Z153,0)</f>
        <v>#NUM!</v>
      </c>
      <c r="W153" s="66">
        <v>118000</v>
      </c>
      <c r="X153" s="106">
        <f t="shared" si="64"/>
        <v>1002.7377777777718</v>
      </c>
      <c r="Y153" s="82">
        <f t="shared" si="65"/>
        <v>8.4977777777777274E-3</v>
      </c>
      <c r="Z153" s="83">
        <f t="shared" si="53"/>
        <v>16.842020202020741</v>
      </c>
      <c r="AA153" s="83">
        <f t="shared" si="73"/>
        <v>91.157979797979252</v>
      </c>
      <c r="AB153" s="99">
        <f t="shared" si="66"/>
        <v>7.7252525252524793E-4</v>
      </c>
      <c r="AC153" s="75" t="e">
        <f>IF(Selbstdeklaration!$C$119=AD153,AE153,0)</f>
        <v>#NUM!</v>
      </c>
      <c r="AD153" s="66">
        <v>118000</v>
      </c>
      <c r="AE153" s="106">
        <f t="shared" si="67"/>
        <v>109.50205761316903</v>
      </c>
      <c r="AF153" s="82">
        <f t="shared" si="68"/>
        <v>9.2798353909465277E-4</v>
      </c>
      <c r="AG153" s="83">
        <f t="shared" si="54"/>
        <v>20.497942386830971</v>
      </c>
      <c r="AH153" s="83">
        <f t="shared" si="74"/>
        <v>9.9547325102880944</v>
      </c>
      <c r="AI153" s="99">
        <f t="shared" si="69"/>
        <v>8.4362139917695719E-5</v>
      </c>
    </row>
    <row r="154" spans="1:35" x14ac:dyDescent="0.3">
      <c r="A154" s="75" t="e">
        <f>IF(Selbstdeklaration!$C$119=B154,E154,0)</f>
        <v>#NUM!</v>
      </c>
      <c r="B154" s="66">
        <v>118500</v>
      </c>
      <c r="C154" s="106">
        <f t="shared" si="55"/>
        <v>827.39333333333047</v>
      </c>
      <c r="D154" s="82">
        <f t="shared" si="56"/>
        <v>6.9822222222221978E-3</v>
      </c>
      <c r="E154" s="83">
        <f t="shared" si="50"/>
        <v>9.8733333333335924</v>
      </c>
      <c r="F154" s="83">
        <f t="shared" si="70"/>
        <v>75.217575757575503</v>
      </c>
      <c r="G154" s="99">
        <f t="shared" si="57"/>
        <v>6.3474747474747263E-4</v>
      </c>
      <c r="H154" s="75" t="e">
        <f>IF(Selbstdeklaration!$C$119=I154,L154,0)</f>
        <v>#NUM!</v>
      </c>
      <c r="I154" s="66">
        <v>118500</v>
      </c>
      <c r="J154" s="106">
        <f t="shared" si="58"/>
        <v>1499.1566666666533</v>
      </c>
      <c r="K154" s="82">
        <f t="shared" si="59"/>
        <v>1.2651111111110998E-2</v>
      </c>
      <c r="L154" s="83">
        <f t="shared" si="51"/>
        <v>24.076666666667879</v>
      </c>
      <c r="M154" s="83">
        <f t="shared" si="71"/>
        <v>136.2869696969685</v>
      </c>
      <c r="N154" s="99">
        <f t="shared" si="60"/>
        <v>1.1501010101010001E-3</v>
      </c>
      <c r="O154" s="75" t="e">
        <f>IF(Selbstdeklaration!$C$119=P154,S154,0)</f>
        <v>#NUM!</v>
      </c>
      <c r="P154" s="66">
        <v>118500</v>
      </c>
      <c r="Q154" s="106">
        <f t="shared" si="61"/>
        <v>516.92333333333579</v>
      </c>
      <c r="R154" s="82">
        <f t="shared" si="62"/>
        <v>4.362222222222243E-3</v>
      </c>
      <c r="S154" s="83">
        <f t="shared" si="52"/>
        <v>8.6433333333331106</v>
      </c>
      <c r="T154" s="83">
        <f t="shared" si="72"/>
        <v>46.99303030303053</v>
      </c>
      <c r="U154" s="99">
        <f t="shared" si="63"/>
        <v>3.9656565656565849E-4</v>
      </c>
      <c r="V154" s="75" t="e">
        <f>IF(Selbstdeklaration!$C$119=W154,Z154,0)</f>
        <v>#NUM!</v>
      </c>
      <c r="W154" s="66">
        <v>118500</v>
      </c>
      <c r="X154" s="106">
        <f t="shared" si="64"/>
        <v>1008.0399999999939</v>
      </c>
      <c r="Y154" s="82">
        <f t="shared" si="65"/>
        <v>8.5066666666666155E-3</v>
      </c>
      <c r="Z154" s="83">
        <f t="shared" si="53"/>
        <v>16.36000000000055</v>
      </c>
      <c r="AA154" s="83">
        <f t="shared" si="73"/>
        <v>91.639999999999446</v>
      </c>
      <c r="AB154" s="99">
        <f t="shared" si="66"/>
        <v>7.7333333333332868E-4</v>
      </c>
      <c r="AC154" s="75" t="e">
        <f>IF(Selbstdeklaration!$C$119=AD154,AE154,0)</f>
        <v>#NUM!</v>
      </c>
      <c r="AD154" s="66">
        <v>118500</v>
      </c>
      <c r="AE154" s="106">
        <f t="shared" si="67"/>
        <v>110.08796296296327</v>
      </c>
      <c r="AF154" s="82">
        <f t="shared" si="68"/>
        <v>9.2901234567901493E-4</v>
      </c>
      <c r="AG154" s="83">
        <f t="shared" si="54"/>
        <v>19.912037037036725</v>
      </c>
      <c r="AH154" s="83">
        <f t="shared" si="74"/>
        <v>10.007996632996662</v>
      </c>
      <c r="AI154" s="99">
        <f t="shared" si="69"/>
        <v>8.445566778900136E-5</v>
      </c>
    </row>
    <row r="155" spans="1:35" x14ac:dyDescent="0.3">
      <c r="A155" s="75" t="e">
        <f>IF(Selbstdeklaration!$C$119=B155,E155,0)</f>
        <v>#NUM!</v>
      </c>
      <c r="B155" s="66">
        <v>119000</v>
      </c>
      <c r="C155" s="106">
        <f t="shared" si="55"/>
        <v>830.70814814814526</v>
      </c>
      <c r="D155" s="82">
        <f t="shared" si="56"/>
        <v>6.9807407407407162E-3</v>
      </c>
      <c r="E155" s="83">
        <f t="shared" si="50"/>
        <v>9.5719865319867949</v>
      </c>
      <c r="F155" s="83">
        <f t="shared" si="70"/>
        <v>75.518922558922299</v>
      </c>
      <c r="G155" s="99">
        <f t="shared" si="57"/>
        <v>6.3461279461279245E-4</v>
      </c>
      <c r="H155" s="75" t="e">
        <f>IF(Selbstdeklaration!$C$119=I155,L155,0)</f>
        <v>#NUM!</v>
      </c>
      <c r="I155" s="66">
        <v>119000</v>
      </c>
      <c r="J155" s="106">
        <f t="shared" si="58"/>
        <v>1506.9807407407272</v>
      </c>
      <c r="K155" s="82">
        <f t="shared" si="59"/>
        <v>1.266370370370359E-2</v>
      </c>
      <c r="L155" s="83">
        <f t="shared" si="51"/>
        <v>23.365387205388434</v>
      </c>
      <c r="M155" s="83">
        <f t="shared" si="71"/>
        <v>136.99824915824794</v>
      </c>
      <c r="N155" s="99">
        <f t="shared" si="60"/>
        <v>1.1512457912457811E-3</v>
      </c>
      <c r="O155" s="75" t="e">
        <f>IF(Selbstdeklaration!$C$119=P155,S155,0)</f>
        <v>#NUM!</v>
      </c>
      <c r="P155" s="66">
        <v>119000</v>
      </c>
      <c r="Q155" s="106">
        <f t="shared" si="61"/>
        <v>519.72148148148392</v>
      </c>
      <c r="R155" s="82">
        <f t="shared" si="62"/>
        <v>4.3674074074074283E-3</v>
      </c>
      <c r="S155" s="83">
        <f t="shared" si="52"/>
        <v>8.3889562289560065</v>
      </c>
      <c r="T155" s="83">
        <f t="shared" si="72"/>
        <v>47.247407407407628</v>
      </c>
      <c r="U155" s="99">
        <f t="shared" si="63"/>
        <v>3.970370370370389E-4</v>
      </c>
      <c r="V155" s="75" t="e">
        <f>IF(Selbstdeklaration!$C$119=W155,Z155,0)</f>
        <v>#NUM!</v>
      </c>
      <c r="W155" s="66">
        <v>119000</v>
      </c>
      <c r="X155" s="106">
        <f t="shared" si="64"/>
        <v>1013.351111111105</v>
      </c>
      <c r="Y155" s="82">
        <f t="shared" si="65"/>
        <v>8.5155555555555037E-3</v>
      </c>
      <c r="Z155" s="83">
        <f t="shared" si="53"/>
        <v>15.877171717172276</v>
      </c>
      <c r="AA155" s="83">
        <f t="shared" si="73"/>
        <v>92.122828282827726</v>
      </c>
      <c r="AB155" s="99">
        <f t="shared" si="66"/>
        <v>7.7414141414140943E-4</v>
      </c>
      <c r="AC155" s="75" t="e">
        <f>IF(Selbstdeklaration!$C$119=AD155,AE155,0)</f>
        <v>#NUM!</v>
      </c>
      <c r="AD155" s="66">
        <v>119000</v>
      </c>
      <c r="AE155" s="106">
        <f t="shared" si="67"/>
        <v>110.67489711934188</v>
      </c>
      <c r="AF155" s="82">
        <f t="shared" si="68"/>
        <v>9.3004115226337709E-4</v>
      </c>
      <c r="AG155" s="83">
        <f t="shared" si="54"/>
        <v>19.325102880658122</v>
      </c>
      <c r="AH155" s="83">
        <f t="shared" si="74"/>
        <v>10.061354283576534</v>
      </c>
      <c r="AI155" s="99">
        <f t="shared" si="69"/>
        <v>8.4549195660307014E-5</v>
      </c>
    </row>
    <row r="156" spans="1:35" x14ac:dyDescent="0.3">
      <c r="A156" s="75" t="e">
        <f>IF(Selbstdeklaration!$C$119=B156,E156,0)</f>
        <v>#NUM!</v>
      </c>
      <c r="B156" s="79">
        <v>119500</v>
      </c>
      <c r="C156" s="106">
        <f t="shared" si="55"/>
        <v>834.02148148147853</v>
      </c>
      <c r="D156" s="82">
        <f t="shared" si="56"/>
        <v>6.9792592592592346E-3</v>
      </c>
      <c r="E156" s="83">
        <f t="shared" si="50"/>
        <v>9.2707744107746795</v>
      </c>
      <c r="F156" s="83">
        <f t="shared" si="70"/>
        <v>75.820134680134416</v>
      </c>
      <c r="G156" s="99">
        <f t="shared" si="57"/>
        <v>6.3447811447811227E-4</v>
      </c>
      <c r="H156" s="75" t="e">
        <f>IF(Selbstdeklaration!$C$119=I156,L156,0)</f>
        <v>#NUM!</v>
      </c>
      <c r="I156" s="79">
        <v>119500</v>
      </c>
      <c r="J156" s="106">
        <f t="shared" si="58"/>
        <v>1514.8174074073938</v>
      </c>
      <c r="K156" s="82">
        <f t="shared" si="59"/>
        <v>1.2676296296296182E-2</v>
      </c>
      <c r="L156" s="83">
        <f t="shared" si="51"/>
        <v>22.652962962964196</v>
      </c>
      <c r="M156" s="83">
        <f t="shared" si="71"/>
        <v>137.71067340067216</v>
      </c>
      <c r="N156" s="99">
        <f t="shared" si="60"/>
        <v>1.1523905723905621E-3</v>
      </c>
      <c r="O156" s="75" t="e">
        <f>IF(Selbstdeklaration!$C$119=P156,S156,0)</f>
        <v>#NUM!</v>
      </c>
      <c r="P156" s="79">
        <v>119500</v>
      </c>
      <c r="Q156" s="106">
        <f t="shared" si="61"/>
        <v>522.52481481481732</v>
      </c>
      <c r="R156" s="82">
        <f t="shared" si="62"/>
        <v>4.3725925925926137E-3</v>
      </c>
      <c r="S156" s="83">
        <f t="shared" si="52"/>
        <v>8.1341077441075171</v>
      </c>
      <c r="T156" s="83">
        <f t="shared" si="72"/>
        <v>47.502255892256123</v>
      </c>
      <c r="U156" s="99">
        <f t="shared" si="63"/>
        <v>3.9750841750841941E-4</v>
      </c>
      <c r="V156" s="75" t="e">
        <f>IF(Selbstdeklaration!$C$119=W156,Z156,0)</f>
        <v>#NUM!</v>
      </c>
      <c r="W156" s="79">
        <v>119500</v>
      </c>
      <c r="X156" s="106">
        <f t="shared" si="64"/>
        <v>1018.6711111111048</v>
      </c>
      <c r="Y156" s="82">
        <f t="shared" si="65"/>
        <v>8.5244444444443918E-3</v>
      </c>
      <c r="Z156" s="83">
        <f t="shared" si="53"/>
        <v>15.393535353535929</v>
      </c>
      <c r="AA156" s="83">
        <f t="shared" si="73"/>
        <v>92.606464646464076</v>
      </c>
      <c r="AB156" s="99">
        <f t="shared" si="66"/>
        <v>7.7494949494949018E-4</v>
      </c>
      <c r="AC156" s="75" t="e">
        <f>IF(Selbstdeklaration!$C$119=AD156,AE156,0)</f>
        <v>#NUM!</v>
      </c>
      <c r="AD156" s="79">
        <v>119500</v>
      </c>
      <c r="AE156" s="106">
        <f t="shared" si="67"/>
        <v>111.26286008230484</v>
      </c>
      <c r="AF156" s="82">
        <f t="shared" si="68"/>
        <v>9.3106995884773924E-4</v>
      </c>
      <c r="AG156" s="83">
        <f t="shared" si="54"/>
        <v>18.73713991769516</v>
      </c>
      <c r="AH156" s="83">
        <f t="shared" si="74"/>
        <v>10.114805462027713</v>
      </c>
      <c r="AI156" s="99">
        <f t="shared" si="69"/>
        <v>8.4642723531612655E-5</v>
      </c>
    </row>
    <row r="157" spans="1:35" x14ac:dyDescent="0.3">
      <c r="A157" s="75" t="e">
        <f>IF(Selbstdeklaration!$C$119=B157,E157,0)</f>
        <v>#NUM!</v>
      </c>
      <c r="B157" s="66">
        <v>120000</v>
      </c>
      <c r="C157" s="106">
        <f t="shared" si="55"/>
        <v>837.3333333333303</v>
      </c>
      <c r="D157" s="82">
        <f t="shared" si="56"/>
        <v>6.9777777777777529E-3</v>
      </c>
      <c r="E157" s="83">
        <f t="shared" si="50"/>
        <v>8.9696969696972459</v>
      </c>
      <c r="F157" s="83">
        <f t="shared" si="70"/>
        <v>76.12121212121184</v>
      </c>
      <c r="G157" s="99">
        <f t="shared" si="57"/>
        <v>6.3434343434343198E-4</v>
      </c>
      <c r="H157" s="75" t="e">
        <f>IF(Selbstdeklaration!$C$119=I157,L157,0)</f>
        <v>#NUM!</v>
      </c>
      <c r="I157" s="66">
        <v>120000</v>
      </c>
      <c r="J157" s="106">
        <f t="shared" si="58"/>
        <v>1522.6666666666529</v>
      </c>
      <c r="K157" s="82">
        <f t="shared" si="59"/>
        <v>1.2688888888888774E-2</v>
      </c>
      <c r="L157" s="83">
        <f t="shared" si="51"/>
        <v>21.939393939395192</v>
      </c>
      <c r="M157" s="83">
        <f t="shared" si="71"/>
        <v>138.42424242424116</v>
      </c>
      <c r="N157" s="99">
        <f t="shared" si="60"/>
        <v>1.1535353535353429E-3</v>
      </c>
      <c r="O157" s="75" t="e">
        <f>IF(Selbstdeklaration!$C$119=P157,S157,0)</f>
        <v>#NUM!</v>
      </c>
      <c r="P157" s="66">
        <v>120000</v>
      </c>
      <c r="Q157" s="106">
        <f t="shared" si="61"/>
        <v>525.33333333333587</v>
      </c>
      <c r="R157" s="82">
        <f t="shared" si="62"/>
        <v>4.377777777777799E-3</v>
      </c>
      <c r="S157" s="83">
        <f t="shared" si="52"/>
        <v>7.878787878787648</v>
      </c>
      <c r="T157" s="83">
        <f t="shared" si="72"/>
        <v>47.757575757575985</v>
      </c>
      <c r="U157" s="99">
        <f t="shared" si="63"/>
        <v>3.9797979797979988E-4</v>
      </c>
      <c r="V157" s="75" t="e">
        <f>IF(Selbstdeklaration!$C$119=W157,Z157,0)</f>
        <v>#NUM!</v>
      </c>
      <c r="W157" s="66">
        <v>120000</v>
      </c>
      <c r="X157" s="106">
        <f t="shared" si="64"/>
        <v>1023.9999999999936</v>
      </c>
      <c r="Y157" s="82">
        <f t="shared" si="65"/>
        <v>8.53333333333328E-3</v>
      </c>
      <c r="Z157" s="83">
        <f t="shared" si="53"/>
        <v>14.909090909091487</v>
      </c>
      <c r="AA157" s="83">
        <f t="shared" si="73"/>
        <v>93.090909090908511</v>
      </c>
      <c r="AB157" s="99">
        <f t="shared" si="66"/>
        <v>7.7575757575757093E-4</v>
      </c>
      <c r="AC157" s="75" t="e">
        <f>IF(Selbstdeklaration!$C$119=AD157,AE157,0)</f>
        <v>#NUM!</v>
      </c>
      <c r="AD157" s="66">
        <v>120000</v>
      </c>
      <c r="AE157" s="106">
        <f t="shared" si="67"/>
        <v>111.85185185185217</v>
      </c>
      <c r="AF157" s="82">
        <f t="shared" si="68"/>
        <v>9.320987654321014E-4</v>
      </c>
      <c r="AG157" s="83">
        <f t="shared" si="54"/>
        <v>18.148148148147826</v>
      </c>
      <c r="AH157" s="83">
        <f t="shared" si="74"/>
        <v>10.168350168350198</v>
      </c>
      <c r="AI157" s="99">
        <f t="shared" si="69"/>
        <v>8.4736251402918323E-5</v>
      </c>
    </row>
    <row r="158" spans="1:35" x14ac:dyDescent="0.3">
      <c r="A158" s="75" t="e">
        <f>IF(Selbstdeklaration!$C$119=B158,E158,0)</f>
        <v>#NUM!</v>
      </c>
      <c r="B158" s="66">
        <v>120500</v>
      </c>
      <c r="C158" s="106">
        <f t="shared" si="55"/>
        <v>840.64370370370068</v>
      </c>
      <c r="D158" s="82">
        <f t="shared" si="56"/>
        <v>6.9762962962962713E-3</v>
      </c>
      <c r="E158" s="83">
        <f t="shared" si="50"/>
        <v>8.6687542087544838</v>
      </c>
      <c r="F158" s="83">
        <f t="shared" si="70"/>
        <v>76.422154882154601</v>
      </c>
      <c r="G158" s="99">
        <f t="shared" si="57"/>
        <v>6.3420875420875191E-4</v>
      </c>
      <c r="H158" s="75" t="e">
        <f>IF(Selbstdeklaration!$C$119=I158,L158,0)</f>
        <v>#NUM!</v>
      </c>
      <c r="I158" s="66">
        <v>120500</v>
      </c>
      <c r="J158" s="106">
        <f t="shared" si="58"/>
        <v>1530.5285185185046</v>
      </c>
      <c r="K158" s="82">
        <f t="shared" si="59"/>
        <v>1.2701481481481366E-2</v>
      </c>
      <c r="L158" s="83">
        <f t="shared" si="51"/>
        <v>21.2246801346814</v>
      </c>
      <c r="M158" s="83">
        <f t="shared" si="71"/>
        <v>139.13895622895495</v>
      </c>
      <c r="N158" s="99">
        <f t="shared" si="60"/>
        <v>1.154680134680124E-3</v>
      </c>
      <c r="O158" s="75" t="e">
        <f>IF(Selbstdeklaration!$C$119=P158,S158,0)</f>
        <v>#NUM!</v>
      </c>
      <c r="P158" s="66">
        <v>120500</v>
      </c>
      <c r="Q158" s="106">
        <f t="shared" si="61"/>
        <v>528.14703703703958</v>
      </c>
      <c r="R158" s="82">
        <f t="shared" si="62"/>
        <v>4.3829629629629843E-3</v>
      </c>
      <c r="S158" s="83">
        <f t="shared" si="52"/>
        <v>7.6229966329964016</v>
      </c>
      <c r="T158" s="83">
        <f t="shared" si="72"/>
        <v>48.013367003367236</v>
      </c>
      <c r="U158" s="99">
        <f t="shared" si="63"/>
        <v>3.984511784511804E-4</v>
      </c>
      <c r="V158" s="75" t="e">
        <f>IF(Selbstdeklaration!$C$119=W158,Z158,0)</f>
        <v>#NUM!</v>
      </c>
      <c r="W158" s="66">
        <v>120500</v>
      </c>
      <c r="X158" s="106">
        <f t="shared" si="64"/>
        <v>1029.3377777777712</v>
      </c>
      <c r="Y158" s="82">
        <f t="shared" si="65"/>
        <v>8.5422222222221681E-3</v>
      </c>
      <c r="Z158" s="83">
        <f t="shared" si="53"/>
        <v>14.423838383838984</v>
      </c>
      <c r="AA158" s="83">
        <f t="shared" si="73"/>
        <v>93.576161616161016</v>
      </c>
      <c r="AB158" s="99">
        <f t="shared" si="66"/>
        <v>7.7656565656565157E-4</v>
      </c>
      <c r="AC158" s="75" t="e">
        <f>IF(Selbstdeklaration!$C$119=AD158,AE158,0)</f>
        <v>#NUM!</v>
      </c>
      <c r="AD158" s="66">
        <v>120500</v>
      </c>
      <c r="AE158" s="106">
        <f t="shared" si="67"/>
        <v>112.44187242798385</v>
      </c>
      <c r="AF158" s="82">
        <f t="shared" si="68"/>
        <v>9.3312757201646356E-4</v>
      </c>
      <c r="AG158" s="83">
        <f t="shared" si="54"/>
        <v>17.558127572016147</v>
      </c>
      <c r="AH158" s="83">
        <f t="shared" si="74"/>
        <v>10.221988402543987</v>
      </c>
      <c r="AI158" s="99">
        <f t="shared" si="69"/>
        <v>8.4829779274223964E-5</v>
      </c>
    </row>
    <row r="159" spans="1:35" x14ac:dyDescent="0.3">
      <c r="A159" s="75" t="e">
        <f>IF(Selbstdeklaration!$C$119=B159,E159,0)</f>
        <v>#NUM!</v>
      </c>
      <c r="B159" s="66">
        <v>121000</v>
      </c>
      <c r="C159" s="106">
        <f t="shared" si="55"/>
        <v>843.95259259258955</v>
      </c>
      <c r="D159" s="82">
        <f t="shared" si="56"/>
        <v>6.9748148148147896E-3</v>
      </c>
      <c r="E159" s="83">
        <f t="shared" si="50"/>
        <v>8.3679461279464036</v>
      </c>
      <c r="F159" s="83">
        <f t="shared" si="70"/>
        <v>76.722962962962683</v>
      </c>
      <c r="G159" s="99">
        <f t="shared" si="57"/>
        <v>6.3407407407407173E-4</v>
      </c>
      <c r="H159" s="75" t="e">
        <f>IF(Selbstdeklaration!$C$119=I159,L159,0)</f>
        <v>#NUM!</v>
      </c>
      <c r="I159" s="66">
        <v>121000</v>
      </c>
      <c r="J159" s="106">
        <f t="shared" si="58"/>
        <v>1538.4029629629488</v>
      </c>
      <c r="K159" s="82">
        <f t="shared" si="59"/>
        <v>1.2714074074073958E-2</v>
      </c>
      <c r="L159" s="83">
        <f t="shared" si="51"/>
        <v>20.508821548822837</v>
      </c>
      <c r="M159" s="83">
        <f t="shared" si="71"/>
        <v>139.85481481481352</v>
      </c>
      <c r="N159" s="99">
        <f t="shared" si="60"/>
        <v>1.1558249158249052E-3</v>
      </c>
      <c r="O159" s="75" t="e">
        <f>IF(Selbstdeklaration!$C$119=P159,S159,0)</f>
        <v>#NUM!</v>
      </c>
      <c r="P159" s="66">
        <v>121000</v>
      </c>
      <c r="Q159" s="106">
        <f t="shared" si="61"/>
        <v>530.96592592592856</v>
      </c>
      <c r="R159" s="82">
        <f t="shared" si="62"/>
        <v>4.3881481481481696E-3</v>
      </c>
      <c r="S159" s="83">
        <f t="shared" si="52"/>
        <v>7.3667340067337674</v>
      </c>
      <c r="T159" s="83">
        <f t="shared" si="72"/>
        <v>48.269629629629868</v>
      </c>
      <c r="U159" s="99">
        <f t="shared" si="63"/>
        <v>3.9892255892256092E-4</v>
      </c>
      <c r="V159" s="75" t="e">
        <f>IF(Selbstdeklaration!$C$119=W159,Z159,0)</f>
        <v>#NUM!</v>
      </c>
      <c r="W159" s="66">
        <v>121000</v>
      </c>
      <c r="X159" s="106">
        <f t="shared" si="64"/>
        <v>1034.6844444444378</v>
      </c>
      <c r="Y159" s="82">
        <f t="shared" si="65"/>
        <v>8.5511111111110562E-3</v>
      </c>
      <c r="Z159" s="83">
        <f t="shared" si="53"/>
        <v>13.937777777778386</v>
      </c>
      <c r="AA159" s="83">
        <f t="shared" si="73"/>
        <v>94.062222222221621</v>
      </c>
      <c r="AB159" s="99">
        <f t="shared" si="66"/>
        <v>7.7737373737373243E-4</v>
      </c>
      <c r="AC159" s="75" t="e">
        <f>IF(Selbstdeklaration!$C$119=AD159,AE159,0)</f>
        <v>#NUM!</v>
      </c>
      <c r="AD159" s="66">
        <v>121000</v>
      </c>
      <c r="AE159" s="106">
        <f t="shared" si="67"/>
        <v>113.03292181069992</v>
      </c>
      <c r="AF159" s="82">
        <f t="shared" si="68"/>
        <v>9.3415637860082572E-4</v>
      </c>
      <c r="AG159" s="83">
        <f t="shared" si="54"/>
        <v>16.967078189300082</v>
      </c>
      <c r="AH159" s="83">
        <f t="shared" si="74"/>
        <v>10.275720164609083</v>
      </c>
      <c r="AI159" s="99">
        <f t="shared" si="69"/>
        <v>8.4923307145529618E-5</v>
      </c>
    </row>
    <row r="160" spans="1:35" x14ac:dyDescent="0.3">
      <c r="A160" s="75" t="e">
        <f>IF(Selbstdeklaration!$C$119=B160,E160,0)</f>
        <v>#NUM!</v>
      </c>
      <c r="B160" s="79">
        <v>121500</v>
      </c>
      <c r="C160" s="106">
        <f t="shared" si="55"/>
        <v>847.25999999999692</v>
      </c>
      <c r="D160" s="82">
        <f t="shared" si="56"/>
        <v>6.973333333333308E-3</v>
      </c>
      <c r="E160" s="83">
        <f t="shared" si="50"/>
        <v>8.0672727272730071</v>
      </c>
      <c r="F160" s="83">
        <f t="shared" si="70"/>
        <v>77.023636363636086</v>
      </c>
      <c r="G160" s="99">
        <f t="shared" si="57"/>
        <v>6.3393939393939166E-4</v>
      </c>
      <c r="H160" s="75" t="e">
        <f>IF(Selbstdeklaration!$C$119=I160,L160,0)</f>
        <v>#NUM!</v>
      </c>
      <c r="I160" s="79">
        <v>121500</v>
      </c>
      <c r="J160" s="106">
        <f t="shared" si="58"/>
        <v>1546.2899999999859</v>
      </c>
      <c r="K160" s="82">
        <f t="shared" si="59"/>
        <v>1.2726666666666549E-2</v>
      </c>
      <c r="L160" s="83">
        <f t="shared" si="51"/>
        <v>19.791818181819465</v>
      </c>
      <c r="M160" s="83">
        <f t="shared" si="71"/>
        <v>140.57181818181689</v>
      </c>
      <c r="N160" s="99">
        <f t="shared" si="60"/>
        <v>1.1569696969696863E-3</v>
      </c>
      <c r="O160" s="75" t="e">
        <f>IF(Selbstdeklaration!$C$119=P160,S160,0)</f>
        <v>#NUM!</v>
      </c>
      <c r="P160" s="79">
        <v>121500</v>
      </c>
      <c r="Q160" s="106">
        <f t="shared" si="61"/>
        <v>533.79000000000258</v>
      </c>
      <c r="R160" s="82">
        <f t="shared" si="62"/>
        <v>4.393333333333355E-3</v>
      </c>
      <c r="S160" s="83">
        <f t="shared" si="52"/>
        <v>7.1099999999997658</v>
      </c>
      <c r="T160" s="83">
        <f t="shared" si="72"/>
        <v>48.526363636363868</v>
      </c>
      <c r="U160" s="99">
        <f t="shared" si="63"/>
        <v>3.9939393939394133E-4</v>
      </c>
      <c r="V160" s="75" t="e">
        <f>IF(Selbstdeklaration!$C$119=W160,Z160,0)</f>
        <v>#NUM!</v>
      </c>
      <c r="W160" s="79">
        <v>121500</v>
      </c>
      <c r="X160" s="106">
        <f t="shared" si="64"/>
        <v>1040.0399999999931</v>
      </c>
      <c r="Y160" s="82">
        <f t="shared" si="65"/>
        <v>8.5599999999999444E-3</v>
      </c>
      <c r="Z160" s="83">
        <f t="shared" si="53"/>
        <v>13.450909090909715</v>
      </c>
      <c r="AA160" s="83">
        <f t="shared" si="73"/>
        <v>94.549090909090282</v>
      </c>
      <c r="AB160" s="99">
        <f t="shared" si="66"/>
        <v>7.7818181818181307E-4</v>
      </c>
      <c r="AC160" s="75" t="e">
        <f>IF(Selbstdeklaration!$C$119=AD160,AE160,0)</f>
        <v>#NUM!</v>
      </c>
      <c r="AD160" s="79">
        <v>121500</v>
      </c>
      <c r="AE160" s="106">
        <f t="shared" si="67"/>
        <v>113.62500000000033</v>
      </c>
      <c r="AF160" s="82">
        <f t="shared" si="68"/>
        <v>9.3518518518518788E-4</v>
      </c>
      <c r="AG160" s="83">
        <f t="shared" si="54"/>
        <v>16.374999999999673</v>
      </c>
      <c r="AH160" s="83">
        <f t="shared" si="74"/>
        <v>10.329545454545483</v>
      </c>
      <c r="AI160" s="99">
        <f t="shared" si="69"/>
        <v>8.5016835016835259E-5</v>
      </c>
    </row>
    <row r="161" spans="1:35" x14ac:dyDescent="0.3">
      <c r="A161" s="75" t="e">
        <f>IF(Selbstdeklaration!$C$119=B161,E161,0)</f>
        <v>#NUM!</v>
      </c>
      <c r="B161" s="66">
        <v>122000</v>
      </c>
      <c r="C161" s="106">
        <f t="shared" si="55"/>
        <v>850.56592592592278</v>
      </c>
      <c r="D161" s="82">
        <f t="shared" si="56"/>
        <v>6.9718518518518263E-3</v>
      </c>
      <c r="E161" s="83">
        <f t="shared" si="50"/>
        <v>7.7667340067342927</v>
      </c>
      <c r="F161" s="83">
        <f t="shared" si="70"/>
        <v>77.324175084174797</v>
      </c>
      <c r="G161" s="99">
        <f t="shared" si="57"/>
        <v>6.3380471380471148E-4</v>
      </c>
      <c r="H161" s="75" t="e">
        <f>IF(Selbstdeklaration!$C$119=I161,L161,0)</f>
        <v>#NUM!</v>
      </c>
      <c r="I161" s="66">
        <v>122000</v>
      </c>
      <c r="J161" s="106">
        <f t="shared" si="58"/>
        <v>1554.1896296296152</v>
      </c>
      <c r="K161" s="82">
        <f t="shared" si="59"/>
        <v>1.2739259259259141E-2</v>
      </c>
      <c r="L161" s="83">
        <f t="shared" si="51"/>
        <v>19.073670033671348</v>
      </c>
      <c r="M161" s="83">
        <f t="shared" si="71"/>
        <v>141.28996632996501</v>
      </c>
      <c r="N161" s="99">
        <f t="shared" si="60"/>
        <v>1.1581144781144673E-3</v>
      </c>
      <c r="O161" s="75" t="e">
        <f>IF(Selbstdeklaration!$C$119=P161,S161,0)</f>
        <v>#NUM!</v>
      </c>
      <c r="P161" s="66">
        <v>122000</v>
      </c>
      <c r="Q161" s="106">
        <f t="shared" si="61"/>
        <v>536.61925925926187</v>
      </c>
      <c r="R161" s="82">
        <f t="shared" si="62"/>
        <v>4.3985185185185403E-3</v>
      </c>
      <c r="S161" s="83">
        <f t="shared" si="52"/>
        <v>6.8527946127943755</v>
      </c>
      <c r="T161" s="83">
        <f t="shared" si="72"/>
        <v>48.783569023569264</v>
      </c>
      <c r="U161" s="99">
        <f t="shared" si="63"/>
        <v>3.9986531986532185E-4</v>
      </c>
      <c r="V161" s="75" t="e">
        <f>IF(Selbstdeklaration!$C$119=W161,Z161,0)</f>
        <v>#NUM!</v>
      </c>
      <c r="W161" s="66">
        <v>122000</v>
      </c>
      <c r="X161" s="106">
        <f t="shared" si="64"/>
        <v>1045.4044444444376</v>
      </c>
      <c r="Y161" s="82">
        <f t="shared" si="65"/>
        <v>8.5688888888888325E-3</v>
      </c>
      <c r="Z161" s="83">
        <f t="shared" si="53"/>
        <v>12.963232323232949</v>
      </c>
      <c r="AA161" s="83">
        <f t="shared" si="73"/>
        <v>95.036767676767056</v>
      </c>
      <c r="AB161" s="99">
        <f t="shared" si="66"/>
        <v>7.7898989898989393E-4</v>
      </c>
      <c r="AC161" s="75" t="e">
        <f>IF(Selbstdeklaration!$C$119=AD161,AE161,0)</f>
        <v>#NUM!</v>
      </c>
      <c r="AD161" s="66">
        <v>122000</v>
      </c>
      <c r="AE161" s="106">
        <f t="shared" si="67"/>
        <v>114.21810699588511</v>
      </c>
      <c r="AF161" s="82">
        <f t="shared" si="68"/>
        <v>9.3621399176955003E-4</v>
      </c>
      <c r="AG161" s="83">
        <f t="shared" si="54"/>
        <v>15.781893004114892</v>
      </c>
      <c r="AH161" s="83">
        <f t="shared" si="74"/>
        <v>10.383464272353192</v>
      </c>
      <c r="AI161" s="99">
        <f t="shared" si="69"/>
        <v>8.5110362888140927E-5</v>
      </c>
    </row>
    <row r="162" spans="1:35" x14ac:dyDescent="0.3">
      <c r="A162" s="75" t="e">
        <f>IF(Selbstdeklaration!$C$119=B162,E162,0)</f>
        <v>#NUM!</v>
      </c>
      <c r="B162" s="66">
        <v>122500</v>
      </c>
      <c r="C162" s="106">
        <f t="shared" si="55"/>
        <v>853.87037037036725</v>
      </c>
      <c r="D162" s="82">
        <f t="shared" si="56"/>
        <v>6.9703703703703447E-3</v>
      </c>
      <c r="E162" s="83">
        <f t="shared" si="50"/>
        <v>7.4663299663302496</v>
      </c>
      <c r="F162" s="83">
        <f t="shared" si="70"/>
        <v>77.624579124578844</v>
      </c>
      <c r="G162" s="99">
        <f t="shared" si="57"/>
        <v>6.3367003367003141E-4</v>
      </c>
      <c r="H162" s="75" t="e">
        <f>IF(Selbstdeklaration!$C$119=I162,L162,0)</f>
        <v>#NUM!</v>
      </c>
      <c r="I162" s="66">
        <v>122500</v>
      </c>
      <c r="J162" s="106">
        <f t="shared" si="58"/>
        <v>1562.1018518518374</v>
      </c>
      <c r="K162" s="82">
        <f t="shared" si="59"/>
        <v>1.2751851851851733E-2</v>
      </c>
      <c r="L162" s="83">
        <f t="shared" si="51"/>
        <v>18.354377104378418</v>
      </c>
      <c r="M162" s="83">
        <f t="shared" si="71"/>
        <v>142.00925925925796</v>
      </c>
      <c r="N162" s="99">
        <f t="shared" si="60"/>
        <v>1.1592592592592486E-3</v>
      </c>
      <c r="O162" s="75" t="e">
        <f>IF(Selbstdeklaration!$C$119=P162,S162,0)</f>
        <v>#NUM!</v>
      </c>
      <c r="P162" s="66">
        <v>122500</v>
      </c>
      <c r="Q162" s="106">
        <f t="shared" si="61"/>
        <v>539.45370370370642</v>
      </c>
      <c r="R162" s="82">
        <f t="shared" si="62"/>
        <v>4.4037037037037256E-3</v>
      </c>
      <c r="S162" s="83">
        <f t="shared" si="52"/>
        <v>6.5951178451175982</v>
      </c>
      <c r="T162" s="83">
        <f t="shared" si="72"/>
        <v>49.041245791246041</v>
      </c>
      <c r="U162" s="99">
        <f t="shared" si="63"/>
        <v>4.0033670033670236E-4</v>
      </c>
      <c r="V162" s="75" t="e">
        <f>IF(Selbstdeklaration!$C$119=W162,Z162,0)</f>
        <v>#NUM!</v>
      </c>
      <c r="W162" s="66">
        <v>122500</v>
      </c>
      <c r="X162" s="106">
        <f t="shared" si="64"/>
        <v>1050.7777777777708</v>
      </c>
      <c r="Y162" s="82">
        <f t="shared" si="65"/>
        <v>8.5777777777777207E-3</v>
      </c>
      <c r="Z162" s="83">
        <f t="shared" si="53"/>
        <v>12.474747474748112</v>
      </c>
      <c r="AA162" s="83">
        <f t="shared" si="73"/>
        <v>95.525252525251886</v>
      </c>
      <c r="AB162" s="99">
        <f t="shared" si="66"/>
        <v>7.7979797979797457E-4</v>
      </c>
      <c r="AC162" s="75" t="e">
        <f>IF(Selbstdeklaration!$C$119=AD162,AE162,0)</f>
        <v>#NUM!</v>
      </c>
      <c r="AD162" s="66">
        <v>122500</v>
      </c>
      <c r="AE162" s="106">
        <f t="shared" si="67"/>
        <v>114.81224279835425</v>
      </c>
      <c r="AF162" s="82">
        <f t="shared" si="68"/>
        <v>9.3724279835391219E-4</v>
      </c>
      <c r="AG162" s="83">
        <f t="shared" si="54"/>
        <v>15.187757201645752</v>
      </c>
      <c r="AH162" s="83">
        <f t="shared" si="74"/>
        <v>10.437476618032205</v>
      </c>
      <c r="AI162" s="99">
        <f t="shared" si="69"/>
        <v>8.5203890759446568E-5</v>
      </c>
    </row>
    <row r="163" spans="1:35" x14ac:dyDescent="0.3">
      <c r="A163" s="75" t="e">
        <f>IF(Selbstdeklaration!$C$119=B163,E163,0)</f>
        <v>#NUM!</v>
      </c>
      <c r="B163" s="66">
        <v>123000</v>
      </c>
      <c r="C163" s="106">
        <f t="shared" si="55"/>
        <v>857.17333333333011</v>
      </c>
      <c r="D163" s="82">
        <f t="shared" si="56"/>
        <v>6.968888888888863E-3</v>
      </c>
      <c r="E163" s="83">
        <f t="shared" si="50"/>
        <v>7.1660606060608991</v>
      </c>
      <c r="F163" s="83">
        <f t="shared" si="70"/>
        <v>77.924848484848198</v>
      </c>
      <c r="G163" s="99">
        <f t="shared" si="57"/>
        <v>6.3353535353535123E-4</v>
      </c>
      <c r="H163" s="75" t="e">
        <f>IF(Selbstdeklaration!$C$119=I163,L163,0)</f>
        <v>#NUM!</v>
      </c>
      <c r="I163" s="66">
        <v>123000</v>
      </c>
      <c r="J163" s="106">
        <f t="shared" si="58"/>
        <v>1570.0266666666519</v>
      </c>
      <c r="K163" s="82">
        <f t="shared" si="59"/>
        <v>1.2764444444444325E-2</v>
      </c>
      <c r="L163" s="83">
        <f t="shared" si="51"/>
        <v>17.633939393940739</v>
      </c>
      <c r="M163" s="83">
        <f t="shared" si="71"/>
        <v>142.72969696969562</v>
      </c>
      <c r="N163" s="99">
        <f t="shared" si="60"/>
        <v>1.1604040404040294E-3</v>
      </c>
      <c r="O163" s="75" t="e">
        <f>IF(Selbstdeklaration!$C$119=P163,S163,0)</f>
        <v>#NUM!</v>
      </c>
      <c r="P163" s="66">
        <v>123000</v>
      </c>
      <c r="Q163" s="106">
        <f t="shared" si="61"/>
        <v>542.29333333333602</v>
      </c>
      <c r="R163" s="82">
        <f t="shared" si="62"/>
        <v>4.408888888888911E-3</v>
      </c>
      <c r="S163" s="83">
        <f t="shared" si="52"/>
        <v>6.3369696969694527</v>
      </c>
      <c r="T163" s="83">
        <f t="shared" si="72"/>
        <v>49.299393939394186</v>
      </c>
      <c r="U163" s="99">
        <f t="shared" si="63"/>
        <v>4.0080808080808283E-4</v>
      </c>
      <c r="V163" s="75" t="e">
        <f>IF(Selbstdeklaration!$C$119=W163,Z163,0)</f>
        <v>#NUM!</v>
      </c>
      <c r="W163" s="66">
        <v>123000</v>
      </c>
      <c r="X163" s="106">
        <f t="shared" si="64"/>
        <v>1056.1599999999928</v>
      </c>
      <c r="Y163" s="82">
        <f t="shared" si="65"/>
        <v>8.5866666666666088E-3</v>
      </c>
      <c r="Z163" s="83">
        <f t="shared" si="53"/>
        <v>11.9854545454552</v>
      </c>
      <c r="AA163" s="83">
        <f t="shared" si="73"/>
        <v>96.014545454544802</v>
      </c>
      <c r="AB163" s="99">
        <f t="shared" si="66"/>
        <v>7.8060606060605532E-4</v>
      </c>
      <c r="AC163" s="75" t="e">
        <f>IF(Selbstdeklaration!$C$119=AD163,AE163,0)</f>
        <v>#NUM!</v>
      </c>
      <c r="AD163" s="66">
        <v>123000</v>
      </c>
      <c r="AE163" s="106">
        <f t="shared" si="67"/>
        <v>115.40740740740775</v>
      </c>
      <c r="AF163" s="82">
        <f t="shared" si="68"/>
        <v>9.3827160493827435E-4</v>
      </c>
      <c r="AG163" s="83">
        <f t="shared" si="54"/>
        <v>14.592592592592254</v>
      </c>
      <c r="AH163" s="83">
        <f t="shared" si="74"/>
        <v>10.491582491582522</v>
      </c>
      <c r="AI163" s="99">
        <f t="shared" si="69"/>
        <v>8.5297418630752209E-5</v>
      </c>
    </row>
    <row r="164" spans="1:35" x14ac:dyDescent="0.3">
      <c r="A164" s="75" t="e">
        <f>IF(Selbstdeklaration!$C$119=B164,E164,0)</f>
        <v>#NUM!</v>
      </c>
      <c r="B164" s="66">
        <v>123500</v>
      </c>
      <c r="C164" s="106">
        <f t="shared" si="55"/>
        <v>860.47481481481157</v>
      </c>
      <c r="D164" s="82">
        <f t="shared" si="56"/>
        <v>6.9674074074073814E-3</v>
      </c>
      <c r="E164" s="83">
        <f t="shared" si="50"/>
        <v>6.8659259259262209</v>
      </c>
      <c r="F164" s="83">
        <f t="shared" si="70"/>
        <v>78.224983164982874</v>
      </c>
      <c r="G164" s="99">
        <f t="shared" si="57"/>
        <v>6.3340067340067105E-4</v>
      </c>
      <c r="H164" s="75" t="e">
        <f>IF(Selbstdeklaration!$C$119=I164,L164,0)</f>
        <v>#NUM!</v>
      </c>
      <c r="I164" s="66">
        <v>123500</v>
      </c>
      <c r="J164" s="106">
        <f t="shared" si="58"/>
        <v>1577.9640740740592</v>
      </c>
      <c r="K164" s="82">
        <f t="shared" si="59"/>
        <v>1.2777037037036917E-2</v>
      </c>
      <c r="L164" s="83">
        <f t="shared" si="51"/>
        <v>16.912356902358251</v>
      </c>
      <c r="M164" s="83">
        <f t="shared" si="71"/>
        <v>143.45127946127812</v>
      </c>
      <c r="N164" s="99">
        <f t="shared" si="60"/>
        <v>1.1615488215488106E-3</v>
      </c>
      <c r="O164" s="75" t="e">
        <f>IF(Selbstdeklaration!$C$119=P164,S164,0)</f>
        <v>#NUM!</v>
      </c>
      <c r="P164" s="66">
        <v>123500</v>
      </c>
      <c r="Q164" s="106">
        <f t="shared" si="61"/>
        <v>545.13814814815089</v>
      </c>
      <c r="R164" s="82">
        <f t="shared" si="62"/>
        <v>4.4140740740740963E-3</v>
      </c>
      <c r="S164" s="83">
        <f t="shared" si="52"/>
        <v>6.0783501683499193</v>
      </c>
      <c r="T164" s="83">
        <f t="shared" si="72"/>
        <v>49.558013468013719</v>
      </c>
      <c r="U164" s="99">
        <f t="shared" si="63"/>
        <v>4.0127946127946329E-4</v>
      </c>
      <c r="V164" s="75" t="e">
        <f>IF(Selbstdeklaration!$C$119=W164,Z164,0)</f>
        <v>#NUM!</v>
      </c>
      <c r="W164" s="66">
        <v>123500</v>
      </c>
      <c r="X164" s="106">
        <f t="shared" si="64"/>
        <v>1061.5511111111039</v>
      </c>
      <c r="Y164" s="82">
        <f t="shared" si="65"/>
        <v>8.595555555555497E-3</v>
      </c>
      <c r="Z164" s="83">
        <f t="shared" si="53"/>
        <v>11.495353535354194</v>
      </c>
      <c r="AA164" s="83">
        <f t="shared" si="73"/>
        <v>96.504646464645802</v>
      </c>
      <c r="AB164" s="99">
        <f t="shared" si="66"/>
        <v>7.8141414141413607E-4</v>
      </c>
      <c r="AC164" s="75" t="e">
        <f>IF(Selbstdeklaration!$C$119=AD164,AE164,0)</f>
        <v>#NUM!</v>
      </c>
      <c r="AD164" s="66">
        <v>123500</v>
      </c>
      <c r="AE164" s="106">
        <f t="shared" si="67"/>
        <v>116.0036008230456</v>
      </c>
      <c r="AF164" s="82">
        <f t="shared" si="68"/>
        <v>9.3930041152263651E-4</v>
      </c>
      <c r="AG164" s="83">
        <f t="shared" si="54"/>
        <v>13.996399176954398</v>
      </c>
      <c r="AH164" s="83">
        <f t="shared" si="74"/>
        <v>10.545781893004145</v>
      </c>
      <c r="AI164" s="99">
        <f t="shared" si="69"/>
        <v>8.5390946502057849E-5</v>
      </c>
    </row>
    <row r="165" spans="1:35" x14ac:dyDescent="0.3">
      <c r="A165" s="75" t="e">
        <f>IF(Selbstdeklaration!$C$119=B165,E165,0)</f>
        <v>#NUM!</v>
      </c>
      <c r="B165" s="66">
        <v>124000</v>
      </c>
      <c r="C165" s="106">
        <f t="shared" si="55"/>
        <v>863.77481481481152</v>
      </c>
      <c r="D165" s="82">
        <f t="shared" si="56"/>
        <v>6.9659259259258997E-3</v>
      </c>
      <c r="E165" s="83">
        <f t="shared" si="50"/>
        <v>6.5659259259262255</v>
      </c>
      <c r="F165" s="83">
        <f t="shared" si="70"/>
        <v>78.524983164982871</v>
      </c>
      <c r="G165" s="99">
        <f t="shared" si="57"/>
        <v>6.3326599326599088E-4</v>
      </c>
      <c r="H165" s="75" t="e">
        <f>IF(Selbstdeklaration!$C$119=I165,L165,0)</f>
        <v>#NUM!</v>
      </c>
      <c r="I165" s="66">
        <v>124000</v>
      </c>
      <c r="J165" s="106">
        <f t="shared" si="58"/>
        <v>1585.914074074059</v>
      </c>
      <c r="K165" s="82">
        <f t="shared" si="59"/>
        <v>1.2789629629629509E-2</v>
      </c>
      <c r="L165" s="83">
        <f t="shared" si="51"/>
        <v>16.189629629630996</v>
      </c>
      <c r="M165" s="83">
        <f t="shared" si="71"/>
        <v>144.17400673400536</v>
      </c>
      <c r="N165" s="99">
        <f t="shared" si="60"/>
        <v>1.1626936026935917E-3</v>
      </c>
      <c r="O165" s="75" t="e">
        <f>IF(Selbstdeklaration!$C$119=P165,S165,0)</f>
        <v>#NUM!</v>
      </c>
      <c r="P165" s="66">
        <v>124000</v>
      </c>
      <c r="Q165" s="106">
        <f t="shared" si="61"/>
        <v>547.98814814815091</v>
      </c>
      <c r="R165" s="82">
        <f t="shared" si="62"/>
        <v>4.4192592592592816E-3</v>
      </c>
      <c r="S165" s="83">
        <f t="shared" si="52"/>
        <v>5.8192592592590078</v>
      </c>
      <c r="T165" s="83">
        <f t="shared" si="72"/>
        <v>49.817104377104627</v>
      </c>
      <c r="U165" s="99">
        <f t="shared" si="63"/>
        <v>4.0175084175084376E-4</v>
      </c>
      <c r="V165" s="75" t="e">
        <f>IF(Selbstdeklaration!$C$119=W165,Z165,0)</f>
        <v>#NUM!</v>
      </c>
      <c r="W165" s="66">
        <v>124000</v>
      </c>
      <c r="X165" s="106">
        <f t="shared" si="64"/>
        <v>1066.9511111111037</v>
      </c>
      <c r="Y165" s="82">
        <f t="shared" si="65"/>
        <v>8.6044444444443851E-3</v>
      </c>
      <c r="Z165" s="83">
        <f t="shared" si="53"/>
        <v>11.004444444445115</v>
      </c>
      <c r="AA165" s="83">
        <f t="shared" si="73"/>
        <v>96.995555555554887</v>
      </c>
      <c r="AB165" s="99">
        <f t="shared" si="66"/>
        <v>7.8222222222221682E-4</v>
      </c>
      <c r="AC165" s="75" t="e">
        <f>IF(Selbstdeklaration!$C$119=AD165,AE165,0)</f>
        <v>#NUM!</v>
      </c>
      <c r="AD165" s="66">
        <v>124000</v>
      </c>
      <c r="AE165" s="106">
        <f t="shared" si="67"/>
        <v>116.60082304526783</v>
      </c>
      <c r="AF165" s="82">
        <f t="shared" si="68"/>
        <v>9.4032921810699866E-4</v>
      </c>
      <c r="AG165" s="83">
        <f t="shared" si="54"/>
        <v>13.39917695473217</v>
      </c>
      <c r="AH165" s="83">
        <f t="shared" si="74"/>
        <v>10.600074822297076</v>
      </c>
      <c r="AI165" s="99">
        <f t="shared" si="69"/>
        <v>8.5484474373363517E-5</v>
      </c>
    </row>
    <row r="166" spans="1:35" x14ac:dyDescent="0.3">
      <c r="A166" s="75" t="e">
        <f>IF(Selbstdeklaration!$C$119=B166,E166,0)</f>
        <v>#NUM!</v>
      </c>
      <c r="B166" s="66">
        <v>124500</v>
      </c>
      <c r="C166" s="106">
        <f t="shared" si="55"/>
        <v>867.07333333333008</v>
      </c>
      <c r="D166" s="82">
        <f t="shared" si="56"/>
        <v>6.9644444444444181E-3</v>
      </c>
      <c r="E166" s="83">
        <f t="shared" si="50"/>
        <v>6.2660606060609014</v>
      </c>
      <c r="F166" s="83">
        <f t="shared" si="70"/>
        <v>78.824848484848189</v>
      </c>
      <c r="G166" s="99">
        <f t="shared" si="57"/>
        <v>6.331313131313108E-4</v>
      </c>
      <c r="H166" s="75" t="e">
        <f>IF(Selbstdeklaration!$C$119=I166,L166,0)</f>
        <v>#NUM!</v>
      </c>
      <c r="I166" s="66">
        <v>124500</v>
      </c>
      <c r="J166" s="106">
        <f t="shared" si="58"/>
        <v>1593.8766666666515</v>
      </c>
      <c r="K166" s="82">
        <f t="shared" si="59"/>
        <v>1.28022222222221E-2</v>
      </c>
      <c r="L166" s="83">
        <f t="shared" si="51"/>
        <v>15.46575757575895</v>
      </c>
      <c r="M166" s="83">
        <f t="shared" si="71"/>
        <v>144.8978787878774</v>
      </c>
      <c r="N166" s="99">
        <f t="shared" si="60"/>
        <v>1.1638383838383727E-3</v>
      </c>
      <c r="O166" s="75" t="e">
        <f>IF(Selbstdeklaration!$C$119=P166,S166,0)</f>
        <v>#NUM!</v>
      </c>
      <c r="P166" s="66">
        <v>124500</v>
      </c>
      <c r="Q166" s="106">
        <f t="shared" si="61"/>
        <v>550.84333333333609</v>
      </c>
      <c r="R166" s="82">
        <f t="shared" si="62"/>
        <v>4.4244444444444669E-3</v>
      </c>
      <c r="S166" s="83">
        <f t="shared" si="52"/>
        <v>5.5596969696967191</v>
      </c>
      <c r="T166" s="83">
        <f t="shared" si="72"/>
        <v>50.076666666666917</v>
      </c>
      <c r="U166" s="99">
        <f t="shared" si="63"/>
        <v>4.0222222222222422E-4</v>
      </c>
      <c r="V166" s="75" t="e">
        <f>IF(Selbstdeklaration!$C$119=W166,Z166,0)</f>
        <v>#NUM!</v>
      </c>
      <c r="W166" s="66">
        <v>124500</v>
      </c>
      <c r="X166" s="106">
        <f t="shared" si="64"/>
        <v>1072.3599999999926</v>
      </c>
      <c r="Y166" s="82">
        <f t="shared" si="65"/>
        <v>8.6133333333332732E-3</v>
      </c>
      <c r="Z166" s="83">
        <f t="shared" si="53"/>
        <v>10.512727272727943</v>
      </c>
      <c r="AA166" s="83">
        <f t="shared" si="73"/>
        <v>97.487272727272057</v>
      </c>
      <c r="AB166" s="99">
        <f t="shared" si="66"/>
        <v>7.8303030303029768E-4</v>
      </c>
      <c r="AC166" s="75" t="e">
        <f>IF(Selbstdeklaration!$C$119=AD166,AE166,0)</f>
        <v>#NUM!</v>
      </c>
      <c r="AD166" s="66">
        <v>124500</v>
      </c>
      <c r="AE166" s="106">
        <f t="shared" si="67"/>
        <v>117.19907407407442</v>
      </c>
      <c r="AF166" s="82">
        <f t="shared" si="68"/>
        <v>9.4135802469136082E-4</v>
      </c>
      <c r="AG166" s="83">
        <f t="shared" si="54"/>
        <v>12.800925925925583</v>
      </c>
      <c r="AH166" s="83">
        <f t="shared" si="74"/>
        <v>10.65446127946131</v>
      </c>
      <c r="AI166" s="99">
        <f t="shared" si="69"/>
        <v>8.5578002244669158E-5</v>
      </c>
    </row>
    <row r="167" spans="1:35" x14ac:dyDescent="0.3">
      <c r="A167" s="75" t="e">
        <f>IF(Selbstdeklaration!$C$119=B167,E167,0)</f>
        <v>#NUM!</v>
      </c>
      <c r="B167" s="66">
        <v>125000</v>
      </c>
      <c r="C167" s="106">
        <f t="shared" si="55"/>
        <v>870.37037037036703</v>
      </c>
      <c r="D167" s="82">
        <f t="shared" si="56"/>
        <v>6.9629629629629364E-3</v>
      </c>
      <c r="E167" s="83">
        <f t="shared" si="50"/>
        <v>5.96632996633027</v>
      </c>
      <c r="F167" s="83">
        <f t="shared" si="70"/>
        <v>79.124579124578815</v>
      </c>
      <c r="G167" s="99">
        <f t="shared" si="57"/>
        <v>6.3299663299663052E-4</v>
      </c>
      <c r="H167" s="75" t="e">
        <f>IF(Selbstdeklaration!$C$119=I167,L167,0)</f>
        <v>#NUM!</v>
      </c>
      <c r="I167" s="66">
        <v>125000</v>
      </c>
      <c r="J167" s="106">
        <f t="shared" si="58"/>
        <v>1601.8518518518365</v>
      </c>
      <c r="K167" s="82">
        <f t="shared" si="59"/>
        <v>1.2814814814814692E-2</v>
      </c>
      <c r="L167" s="83">
        <f t="shared" si="51"/>
        <v>14.740740740742137</v>
      </c>
      <c r="M167" s="83">
        <f t="shared" si="71"/>
        <v>145.62289562289422</v>
      </c>
      <c r="N167" s="99">
        <f t="shared" si="60"/>
        <v>1.1649831649831537E-3</v>
      </c>
      <c r="O167" s="75" t="e">
        <f>IF(Selbstdeklaration!$C$119=P167,S167,0)</f>
        <v>#NUM!</v>
      </c>
      <c r="P167" s="66">
        <v>125000</v>
      </c>
      <c r="Q167" s="106">
        <f t="shared" si="61"/>
        <v>553.70370370370654</v>
      </c>
      <c r="R167" s="82">
        <f t="shared" si="62"/>
        <v>4.4296296296296523E-3</v>
      </c>
      <c r="S167" s="83">
        <f t="shared" si="52"/>
        <v>5.2996632996630417</v>
      </c>
      <c r="T167" s="83">
        <f t="shared" si="72"/>
        <v>50.336700336700595</v>
      </c>
      <c r="U167" s="99">
        <f t="shared" si="63"/>
        <v>4.0269360269360474E-4</v>
      </c>
      <c r="V167" s="75" t="e">
        <f>IF(Selbstdeklaration!$C$119=W167,Z167,0)</f>
        <v>#NUM!</v>
      </c>
      <c r="W167" s="66">
        <v>125000</v>
      </c>
      <c r="X167" s="106">
        <f t="shared" si="64"/>
        <v>1077.7777777777701</v>
      </c>
      <c r="Y167" s="82">
        <f t="shared" si="65"/>
        <v>8.6222222222221614E-3</v>
      </c>
      <c r="Z167" s="83">
        <f t="shared" si="53"/>
        <v>10.020202020202719</v>
      </c>
      <c r="AA167" s="83">
        <f t="shared" si="73"/>
        <v>97.979797979797283</v>
      </c>
      <c r="AB167" s="99">
        <f t="shared" si="66"/>
        <v>7.8383838383837832E-4</v>
      </c>
      <c r="AC167" s="75" t="e">
        <f>IF(Selbstdeklaration!$C$119=AD167,AE167,0)</f>
        <v>#NUM!</v>
      </c>
      <c r="AD167" s="66">
        <v>125000</v>
      </c>
      <c r="AE167" s="106">
        <f t="shared" si="67"/>
        <v>117.79835390946538</v>
      </c>
      <c r="AF167" s="82">
        <f t="shared" si="68"/>
        <v>9.4238683127572298E-4</v>
      </c>
      <c r="AG167" s="83">
        <f t="shared" si="54"/>
        <v>12.201646090534624</v>
      </c>
      <c r="AH167" s="83">
        <f t="shared" si="74"/>
        <v>10.708941264496852</v>
      </c>
      <c r="AI167" s="99">
        <f t="shared" si="69"/>
        <v>8.5671530115974813E-5</v>
      </c>
    </row>
    <row r="168" spans="1:35" x14ac:dyDescent="0.3">
      <c r="A168" s="75" t="e">
        <f>IF(Selbstdeklaration!$C$119=B168,E168,0)</f>
        <v>#NUM!</v>
      </c>
      <c r="B168" s="79">
        <v>125500</v>
      </c>
      <c r="C168" s="106">
        <f t="shared" si="55"/>
        <v>873.66592592592258</v>
      </c>
      <c r="D168" s="82">
        <f t="shared" si="56"/>
        <v>6.9614814814814548E-3</v>
      </c>
      <c r="E168" s="83">
        <f t="shared" si="50"/>
        <v>5.6667340067343108</v>
      </c>
      <c r="F168" s="83">
        <f t="shared" si="70"/>
        <v>79.424175084174777</v>
      </c>
      <c r="G168" s="99">
        <f t="shared" si="57"/>
        <v>6.3286195286195045E-4</v>
      </c>
      <c r="H168" s="75" t="e">
        <f>IF(Selbstdeklaration!$C$119=I168,L168,0)</f>
        <v>#NUM!</v>
      </c>
      <c r="I168" s="79">
        <v>125500</v>
      </c>
      <c r="J168" s="106">
        <f t="shared" si="58"/>
        <v>1609.8396296296141</v>
      </c>
      <c r="K168" s="82">
        <f t="shared" si="59"/>
        <v>1.2827407407407284E-2</v>
      </c>
      <c r="L168" s="83">
        <f t="shared" si="51"/>
        <v>14.014579124580534</v>
      </c>
      <c r="M168" s="83">
        <f t="shared" si="71"/>
        <v>146.34905723905584</v>
      </c>
      <c r="N168" s="99">
        <f t="shared" si="60"/>
        <v>1.166127946127935E-3</v>
      </c>
      <c r="O168" s="75" t="e">
        <f>IF(Selbstdeklaration!$C$119=P168,S168,0)</f>
        <v>#NUM!</v>
      </c>
      <c r="P168" s="79">
        <v>125500</v>
      </c>
      <c r="Q168" s="106">
        <f t="shared" si="61"/>
        <v>556.56925925926214</v>
      </c>
      <c r="R168" s="82">
        <f t="shared" si="62"/>
        <v>4.4348148148148376E-3</v>
      </c>
      <c r="S168" s="83">
        <f t="shared" si="52"/>
        <v>5.0391582491579872</v>
      </c>
      <c r="T168" s="83">
        <f t="shared" si="72"/>
        <v>50.597205387205648</v>
      </c>
      <c r="U168" s="99">
        <f t="shared" si="63"/>
        <v>4.0316498316498526E-4</v>
      </c>
      <c r="V168" s="75" t="e">
        <f>IF(Selbstdeklaration!$C$119=W168,Z168,0)</f>
        <v>#NUM!</v>
      </c>
      <c r="W168" s="79">
        <v>125500</v>
      </c>
      <c r="X168" s="106">
        <f t="shared" si="64"/>
        <v>1083.2044444444366</v>
      </c>
      <c r="Y168" s="82">
        <f t="shared" si="65"/>
        <v>8.6311111111110495E-3</v>
      </c>
      <c r="Z168" s="83">
        <f t="shared" si="53"/>
        <v>9.526868686869399</v>
      </c>
      <c r="AA168" s="83">
        <f t="shared" si="73"/>
        <v>98.473131313130594</v>
      </c>
      <c r="AB168" s="99">
        <f t="shared" si="66"/>
        <v>7.8464646464645896E-4</v>
      </c>
      <c r="AC168" s="75" t="e">
        <f>IF(Selbstdeklaration!$C$119=AD168,AE168,0)</f>
        <v>#NUM!</v>
      </c>
      <c r="AD168" s="79">
        <v>125500</v>
      </c>
      <c r="AE168" s="106">
        <f t="shared" si="67"/>
        <v>118.39866255144068</v>
      </c>
      <c r="AF168" s="82">
        <f t="shared" si="68"/>
        <v>9.4341563786008514E-4</v>
      </c>
      <c r="AG168" s="83">
        <f t="shared" si="54"/>
        <v>11.60133744855932</v>
      </c>
      <c r="AH168" s="83">
        <f t="shared" si="74"/>
        <v>10.763514777403698</v>
      </c>
      <c r="AI168" s="99">
        <f t="shared" si="69"/>
        <v>8.5765057987280453E-5</v>
      </c>
    </row>
    <row r="169" spans="1:35" x14ac:dyDescent="0.3">
      <c r="A169" s="75" t="e">
        <f>IF(Selbstdeklaration!$C$119=B169,E169,0)</f>
        <v>#NUM!</v>
      </c>
      <c r="B169" s="66">
        <v>126000</v>
      </c>
      <c r="C169" s="106">
        <f t="shared" si="55"/>
        <v>876.95999999999663</v>
      </c>
      <c r="D169" s="82">
        <f t="shared" si="56"/>
        <v>6.9599999999999732E-3</v>
      </c>
      <c r="E169" s="83">
        <f t="shared" si="50"/>
        <v>5.3672727272730336</v>
      </c>
      <c r="F169" s="83">
        <f t="shared" si="70"/>
        <v>79.723636363636061</v>
      </c>
      <c r="G169" s="99">
        <f t="shared" si="57"/>
        <v>6.3272727272727038E-4</v>
      </c>
      <c r="H169" s="75" t="e">
        <f>IF(Selbstdeklaration!$C$119=I169,L169,0)</f>
        <v>#NUM!</v>
      </c>
      <c r="I169" s="66">
        <v>126000</v>
      </c>
      <c r="J169" s="106">
        <f t="shared" si="58"/>
        <v>1617.8399999999845</v>
      </c>
      <c r="K169" s="82">
        <f t="shared" si="59"/>
        <v>1.2839999999999876E-2</v>
      </c>
      <c r="L169" s="83">
        <f t="shared" si="51"/>
        <v>13.287272727274141</v>
      </c>
      <c r="M169" s="83">
        <f t="shared" si="71"/>
        <v>147.07636363636223</v>
      </c>
      <c r="N169" s="99">
        <f t="shared" si="60"/>
        <v>1.167272727272716E-3</v>
      </c>
      <c r="O169" s="75" t="e">
        <f>IF(Selbstdeklaration!$C$119=P169,S169,0)</f>
        <v>#NUM!</v>
      </c>
      <c r="P169" s="66">
        <v>126000</v>
      </c>
      <c r="Q169" s="106">
        <f t="shared" si="61"/>
        <v>559.4400000000029</v>
      </c>
      <c r="R169" s="82">
        <f t="shared" si="62"/>
        <v>4.4400000000000229E-3</v>
      </c>
      <c r="S169" s="83">
        <f t="shared" si="52"/>
        <v>4.7781818181815545</v>
      </c>
      <c r="T169" s="83">
        <f t="shared" si="72"/>
        <v>50.858181818182082</v>
      </c>
      <c r="U169" s="99">
        <f t="shared" si="63"/>
        <v>4.0363636363636573E-4</v>
      </c>
      <c r="V169" s="75" t="e">
        <f>IF(Selbstdeklaration!$C$119=W169,Z169,0)</f>
        <v>#NUM!</v>
      </c>
      <c r="W169" s="66">
        <v>126000</v>
      </c>
      <c r="X169" s="106">
        <f t="shared" si="64"/>
        <v>1088.6399999999921</v>
      </c>
      <c r="Y169" s="82">
        <f t="shared" si="65"/>
        <v>8.6399999999999377E-3</v>
      </c>
      <c r="Z169" s="83">
        <f t="shared" si="53"/>
        <v>9.0327272727279873</v>
      </c>
      <c r="AA169" s="83">
        <f t="shared" si="73"/>
        <v>98.967272727272018</v>
      </c>
      <c r="AB169" s="99">
        <f t="shared" si="66"/>
        <v>7.8545454545453982E-4</v>
      </c>
      <c r="AC169" s="75" t="e">
        <f>IF(Selbstdeklaration!$C$119=AD169,AE169,0)</f>
        <v>#NUM!</v>
      </c>
      <c r="AD169" s="66">
        <v>126000</v>
      </c>
      <c r="AE169" s="106">
        <f t="shared" si="67"/>
        <v>119.00000000000036</v>
      </c>
      <c r="AF169" s="82">
        <f t="shared" si="68"/>
        <v>9.444444444444473E-4</v>
      </c>
      <c r="AG169" s="83">
        <f t="shared" si="54"/>
        <v>10.999999999999645</v>
      </c>
      <c r="AH169" s="83">
        <f t="shared" si="74"/>
        <v>10.81818181818185</v>
      </c>
      <c r="AI169" s="99">
        <f t="shared" si="69"/>
        <v>8.5858585858586108E-5</v>
      </c>
    </row>
    <row r="170" spans="1:35" x14ac:dyDescent="0.3">
      <c r="A170" s="75" t="e">
        <f>IF(Selbstdeklaration!$C$119=B170,E170,0)</f>
        <v>#NUM!</v>
      </c>
      <c r="B170" s="66">
        <v>126500</v>
      </c>
      <c r="C170" s="106">
        <f t="shared" si="55"/>
        <v>880.25259259258917</v>
      </c>
      <c r="D170" s="82">
        <f t="shared" si="56"/>
        <v>6.9585185185184915E-3</v>
      </c>
      <c r="E170" s="83">
        <f t="shared" si="50"/>
        <v>5.0679461279464393</v>
      </c>
      <c r="F170" s="83">
        <f t="shared" si="70"/>
        <v>80.022962962962652</v>
      </c>
      <c r="G170" s="99">
        <f t="shared" si="57"/>
        <v>6.3259259259259009E-4</v>
      </c>
      <c r="H170" s="75" t="e">
        <f>IF(Selbstdeklaration!$C$119=I170,L170,0)</f>
        <v>#NUM!</v>
      </c>
      <c r="I170" s="66">
        <v>126500</v>
      </c>
      <c r="J170" s="106">
        <f t="shared" si="58"/>
        <v>1625.8529629629472</v>
      </c>
      <c r="K170" s="82">
        <f t="shared" si="59"/>
        <v>1.2852592592592468E-2</v>
      </c>
      <c r="L170" s="83">
        <f t="shared" si="51"/>
        <v>12.558821548822978</v>
      </c>
      <c r="M170" s="83">
        <f t="shared" si="71"/>
        <v>147.8048148148134</v>
      </c>
      <c r="N170" s="99">
        <f t="shared" si="60"/>
        <v>1.1684175084174973E-3</v>
      </c>
      <c r="O170" s="75" t="e">
        <f>IF(Selbstdeklaration!$C$119=P170,S170,0)</f>
        <v>#NUM!</v>
      </c>
      <c r="P170" s="66">
        <v>126500</v>
      </c>
      <c r="Q170" s="106">
        <f t="shared" si="61"/>
        <v>562.31592592592881</v>
      </c>
      <c r="R170" s="82">
        <f t="shared" si="62"/>
        <v>4.4451851851852082E-3</v>
      </c>
      <c r="S170" s="83">
        <f t="shared" si="52"/>
        <v>4.5167340067337447</v>
      </c>
      <c r="T170" s="83">
        <f t="shared" si="72"/>
        <v>51.119629629629891</v>
      </c>
      <c r="U170" s="99">
        <f t="shared" si="63"/>
        <v>4.0410774410774619E-4</v>
      </c>
      <c r="V170" s="75" t="e">
        <f>IF(Selbstdeklaration!$C$119=W170,Z170,0)</f>
        <v>#NUM!</v>
      </c>
      <c r="W170" s="66">
        <v>126500</v>
      </c>
      <c r="X170" s="106">
        <f t="shared" si="64"/>
        <v>1094.0844444444365</v>
      </c>
      <c r="Y170" s="82">
        <f t="shared" si="65"/>
        <v>8.6488888888888258E-3</v>
      </c>
      <c r="Z170" s="83">
        <f t="shared" si="53"/>
        <v>8.5377777777785013</v>
      </c>
      <c r="AA170" s="83">
        <f t="shared" si="73"/>
        <v>99.462222222221499</v>
      </c>
      <c r="AB170" s="99">
        <f t="shared" si="66"/>
        <v>7.8626262626262057E-4</v>
      </c>
      <c r="AC170" s="75" t="e">
        <f>IF(Selbstdeklaration!$C$119=AD170,AE170,0)</f>
        <v>#NUM!</v>
      </c>
      <c r="AD170" s="66">
        <v>126500</v>
      </c>
      <c r="AE170" s="106">
        <f t="shared" si="67"/>
        <v>119.60236625514439</v>
      </c>
      <c r="AF170" s="82">
        <f t="shared" si="68"/>
        <v>9.4547325102880945E-4</v>
      </c>
      <c r="AG170" s="83">
        <f t="shared" si="54"/>
        <v>10.397633744855611</v>
      </c>
      <c r="AH170" s="83">
        <f t="shared" si="74"/>
        <v>10.872942386831308</v>
      </c>
      <c r="AI170" s="99">
        <f t="shared" si="69"/>
        <v>8.5952113729891762E-5</v>
      </c>
    </row>
    <row r="171" spans="1:35" x14ac:dyDescent="0.3">
      <c r="A171" s="75" t="e">
        <f>IF(Selbstdeklaration!$C$119=B171,E171,0)</f>
        <v>#NUM!</v>
      </c>
      <c r="B171" s="66">
        <v>127000</v>
      </c>
      <c r="C171" s="106">
        <f t="shared" si="55"/>
        <v>883.5437037037002</v>
      </c>
      <c r="D171" s="82">
        <f t="shared" si="56"/>
        <v>6.9570370370370099E-3</v>
      </c>
      <c r="E171" s="83">
        <f t="shared" si="50"/>
        <v>4.7687542087545269</v>
      </c>
      <c r="F171" s="83">
        <f t="shared" si="70"/>
        <v>80.322154882154564</v>
      </c>
      <c r="G171" s="99">
        <f t="shared" si="57"/>
        <v>6.3245791245790991E-4</v>
      </c>
      <c r="H171" s="75" t="e">
        <f>IF(Selbstdeklaration!$C$119=I171,L171,0)</f>
        <v>#NUM!</v>
      </c>
      <c r="I171" s="66">
        <v>127000</v>
      </c>
      <c r="J171" s="106">
        <f t="shared" si="58"/>
        <v>1633.8785185185025</v>
      </c>
      <c r="K171" s="82">
        <f t="shared" si="59"/>
        <v>1.2865185185185059E-2</v>
      </c>
      <c r="L171" s="83">
        <f t="shared" si="51"/>
        <v>11.829225589227049</v>
      </c>
      <c r="M171" s="83">
        <f t="shared" si="71"/>
        <v>148.53441077440931</v>
      </c>
      <c r="N171" s="99">
        <f t="shared" si="60"/>
        <v>1.1695622895622781E-3</v>
      </c>
      <c r="O171" s="75" t="e">
        <f>IF(Selbstdeklaration!$C$119=P171,S171,0)</f>
        <v>#NUM!</v>
      </c>
      <c r="P171" s="66">
        <v>127000</v>
      </c>
      <c r="Q171" s="106">
        <f t="shared" si="61"/>
        <v>565.19703703703999</v>
      </c>
      <c r="R171" s="82">
        <f t="shared" si="62"/>
        <v>4.4503703703703936E-3</v>
      </c>
      <c r="S171" s="83">
        <f t="shared" si="52"/>
        <v>4.2548148148145462</v>
      </c>
      <c r="T171" s="83">
        <f t="shared" si="72"/>
        <v>51.381548821549089</v>
      </c>
      <c r="U171" s="99">
        <f t="shared" si="63"/>
        <v>4.0457912457912671E-4</v>
      </c>
      <c r="V171" s="75" t="e">
        <f>IF(Selbstdeklaration!$C$119=W171,Z171,0)</f>
        <v>#NUM!</v>
      </c>
      <c r="W171" s="66">
        <v>127000</v>
      </c>
      <c r="X171" s="106">
        <f t="shared" si="64"/>
        <v>1099.5377777777696</v>
      </c>
      <c r="Y171" s="82">
        <f t="shared" si="65"/>
        <v>8.6577777777777139E-3</v>
      </c>
      <c r="Z171" s="83">
        <f t="shared" si="53"/>
        <v>8.042020202020943</v>
      </c>
      <c r="AA171" s="83">
        <f t="shared" si="73"/>
        <v>99.957979797979064</v>
      </c>
      <c r="AB171" s="99">
        <f t="shared" si="66"/>
        <v>7.8707070707070132E-4</v>
      </c>
      <c r="AC171" s="75" t="e">
        <f>IF(Selbstdeklaration!$C$119=AD171,AE171,0)</f>
        <v>#NUM!</v>
      </c>
      <c r="AD171" s="66">
        <v>127000</v>
      </c>
      <c r="AE171" s="106">
        <f t="shared" si="67"/>
        <v>120.2057613168728</v>
      </c>
      <c r="AF171" s="82">
        <f t="shared" si="68"/>
        <v>9.4650205761317161E-4</v>
      </c>
      <c r="AG171" s="83">
        <f t="shared" si="54"/>
        <v>9.7942386831272046</v>
      </c>
      <c r="AH171" s="83">
        <f t="shared" si="74"/>
        <v>10.927796483352072</v>
      </c>
      <c r="AI171" s="99">
        <f t="shared" si="69"/>
        <v>8.6045641601197417E-5</v>
      </c>
    </row>
    <row r="172" spans="1:35" x14ac:dyDescent="0.3">
      <c r="A172" s="75" t="e">
        <f>IF(Selbstdeklaration!$C$119=B172,E172,0)</f>
        <v>#NUM!</v>
      </c>
      <c r="B172" s="79">
        <v>127500</v>
      </c>
      <c r="C172" s="106">
        <f t="shared" si="55"/>
        <v>886.83333333332985</v>
      </c>
      <c r="D172" s="82">
        <f t="shared" si="56"/>
        <v>6.9555555555555282E-3</v>
      </c>
      <c r="E172" s="83">
        <f t="shared" si="50"/>
        <v>4.4696969696972868</v>
      </c>
      <c r="F172" s="83">
        <f t="shared" si="70"/>
        <v>80.621212121211798</v>
      </c>
      <c r="G172" s="99">
        <f t="shared" si="57"/>
        <v>6.3232323232322984E-4</v>
      </c>
      <c r="H172" s="75" t="e">
        <f>IF(Selbstdeklaration!$C$119=I172,L172,0)</f>
        <v>#NUM!</v>
      </c>
      <c r="I172" s="79">
        <v>127500</v>
      </c>
      <c r="J172" s="106">
        <f t="shared" si="58"/>
        <v>1641.9166666666506</v>
      </c>
      <c r="K172" s="82">
        <f t="shared" si="59"/>
        <v>1.2877777777777651E-2</v>
      </c>
      <c r="L172" s="83">
        <f t="shared" si="51"/>
        <v>11.09848484848631</v>
      </c>
      <c r="M172" s="83">
        <f t="shared" si="71"/>
        <v>149.26515151515005</v>
      </c>
      <c r="N172" s="99">
        <f t="shared" si="60"/>
        <v>1.1707070707070591E-3</v>
      </c>
      <c r="O172" s="75" t="e">
        <f>IF(Selbstdeklaration!$C$119=P172,S172,0)</f>
        <v>#NUM!</v>
      </c>
      <c r="P172" s="79">
        <v>127500</v>
      </c>
      <c r="Q172" s="106">
        <f t="shared" si="61"/>
        <v>568.08333333333633</v>
      </c>
      <c r="R172" s="82">
        <f t="shared" si="62"/>
        <v>4.4555555555555789E-3</v>
      </c>
      <c r="S172" s="83">
        <f t="shared" si="52"/>
        <v>3.9924242424239704</v>
      </c>
      <c r="T172" s="83">
        <f t="shared" si="72"/>
        <v>51.643939393939668</v>
      </c>
      <c r="U172" s="99">
        <f t="shared" si="63"/>
        <v>4.0505050505050723E-4</v>
      </c>
      <c r="V172" s="75" t="e">
        <f>IF(Selbstdeklaration!$C$119=W172,Z172,0)</f>
        <v>#NUM!</v>
      </c>
      <c r="W172" s="79">
        <v>127500</v>
      </c>
      <c r="X172" s="106">
        <f t="shared" si="64"/>
        <v>1104.9999999999918</v>
      </c>
      <c r="Y172" s="82">
        <f t="shared" si="65"/>
        <v>8.6666666666666021E-3</v>
      </c>
      <c r="Z172" s="83">
        <f t="shared" si="53"/>
        <v>7.5454545454552893</v>
      </c>
      <c r="AA172" s="83">
        <f t="shared" si="73"/>
        <v>100.45454545454471</v>
      </c>
      <c r="AB172" s="99">
        <f t="shared" si="66"/>
        <v>7.8787878787878207E-4</v>
      </c>
      <c r="AC172" s="75" t="e">
        <f>IF(Selbstdeklaration!$C$119=AD172,AE172,0)</f>
        <v>#NUM!</v>
      </c>
      <c r="AD172" s="79">
        <v>127500</v>
      </c>
      <c r="AE172" s="106">
        <f t="shared" si="67"/>
        <v>120.81018518518556</v>
      </c>
      <c r="AF172" s="82">
        <f t="shared" si="68"/>
        <v>9.4753086419753377E-4</v>
      </c>
      <c r="AG172" s="83">
        <f t="shared" si="54"/>
        <v>9.1898148148144401</v>
      </c>
      <c r="AH172" s="83">
        <f t="shared" si="74"/>
        <v>10.982744107744141</v>
      </c>
      <c r="AI172" s="99">
        <f t="shared" si="69"/>
        <v>8.6139169472503071E-5</v>
      </c>
    </row>
    <row r="173" spans="1:35" x14ac:dyDescent="0.3">
      <c r="A173" s="75" t="e">
        <f>IF(Selbstdeklaration!$C$119=B173,E173,0)</f>
        <v>#NUM!</v>
      </c>
      <c r="B173" s="66">
        <v>128000</v>
      </c>
      <c r="C173" s="106">
        <f t="shared" si="55"/>
        <v>890.12148148147799</v>
      </c>
      <c r="D173" s="82">
        <f t="shared" si="56"/>
        <v>6.9540740740740466E-3</v>
      </c>
      <c r="E173" s="83">
        <f t="shared" si="50"/>
        <v>4.1707744107747287</v>
      </c>
      <c r="F173" s="83">
        <f t="shared" si="70"/>
        <v>80.920134680134367</v>
      </c>
      <c r="G173" s="99">
        <f t="shared" si="57"/>
        <v>6.3218855218854977E-4</v>
      </c>
      <c r="H173" s="75" t="e">
        <f>IF(Selbstdeklaration!$C$119=I173,L173,0)</f>
        <v>#NUM!</v>
      </c>
      <c r="I173" s="66">
        <v>128000</v>
      </c>
      <c r="J173" s="106">
        <f t="shared" si="58"/>
        <v>1649.9674074073912</v>
      </c>
      <c r="K173" s="82">
        <f t="shared" si="59"/>
        <v>1.2890370370370243E-2</v>
      </c>
      <c r="L173" s="83">
        <f t="shared" si="51"/>
        <v>10.366599326600801</v>
      </c>
      <c r="M173" s="83">
        <f t="shared" si="71"/>
        <v>149.99703703703557</v>
      </c>
      <c r="N173" s="99">
        <f t="shared" si="60"/>
        <v>1.1718518518518404E-3</v>
      </c>
      <c r="O173" s="75" t="e">
        <f>IF(Selbstdeklaration!$C$119=P173,S173,0)</f>
        <v>#NUM!</v>
      </c>
      <c r="P173" s="66">
        <v>128000</v>
      </c>
      <c r="Q173" s="106">
        <f t="shared" si="61"/>
        <v>570.97481481481782</v>
      </c>
      <c r="R173" s="82">
        <f t="shared" si="62"/>
        <v>4.4607407407407642E-3</v>
      </c>
      <c r="S173" s="83">
        <f t="shared" si="52"/>
        <v>3.7295622895620166</v>
      </c>
      <c r="T173" s="83">
        <f t="shared" si="72"/>
        <v>51.906801346801622</v>
      </c>
      <c r="U173" s="99">
        <f t="shared" si="63"/>
        <v>4.0552188552188769E-4</v>
      </c>
      <c r="V173" s="75" t="e">
        <f>IF(Selbstdeklaration!$C$119=W173,Z173,0)</f>
        <v>#NUM!</v>
      </c>
      <c r="W173" s="66">
        <v>128000</v>
      </c>
      <c r="X173" s="106">
        <f t="shared" si="64"/>
        <v>1110.4711111111028</v>
      </c>
      <c r="Y173" s="82">
        <f t="shared" si="65"/>
        <v>8.6755555555554902E-3</v>
      </c>
      <c r="Z173" s="83">
        <f t="shared" si="53"/>
        <v>7.048080808081564</v>
      </c>
      <c r="AA173" s="83">
        <f t="shared" si="73"/>
        <v>100.95191919191844</v>
      </c>
      <c r="AB173" s="99">
        <f t="shared" si="66"/>
        <v>7.8868686868686282E-4</v>
      </c>
      <c r="AC173" s="75" t="e">
        <f>IF(Selbstdeklaration!$C$119=AD173,AE173,0)</f>
        <v>#NUM!</v>
      </c>
      <c r="AD173" s="66">
        <v>128000</v>
      </c>
      <c r="AE173" s="106">
        <f t="shared" si="67"/>
        <v>121.41563786008268</v>
      </c>
      <c r="AF173" s="82">
        <f t="shared" si="68"/>
        <v>9.4855967078189593E-4</v>
      </c>
      <c r="AG173" s="83">
        <f t="shared" si="54"/>
        <v>8.5843621399173173</v>
      </c>
      <c r="AH173" s="83">
        <f t="shared" si="74"/>
        <v>11.037785260007517</v>
      </c>
      <c r="AI173" s="99">
        <f t="shared" si="69"/>
        <v>8.6232697343808725E-5</v>
      </c>
    </row>
    <row r="174" spans="1:35" x14ac:dyDescent="0.3">
      <c r="A174" s="75" t="e">
        <f>IF(Selbstdeklaration!$C$119=B174,E174,0)</f>
        <v>#NUM!</v>
      </c>
      <c r="B174" s="66">
        <v>128500</v>
      </c>
      <c r="C174" s="106">
        <f t="shared" si="55"/>
        <v>893.40814814814462</v>
      </c>
      <c r="D174" s="82">
        <f t="shared" si="56"/>
        <v>6.9525925925925649E-3</v>
      </c>
      <c r="E174" s="83">
        <f t="shared" si="50"/>
        <v>3.8719865319868529</v>
      </c>
      <c r="F174" s="83">
        <f t="shared" si="70"/>
        <v>81.218922558922245</v>
      </c>
      <c r="G174" s="99">
        <f t="shared" si="57"/>
        <v>6.3205387205386959E-4</v>
      </c>
      <c r="H174" s="75" t="e">
        <f>IF(Selbstdeklaration!$C$119=I174,L174,0)</f>
        <v>#NUM!</v>
      </c>
      <c r="I174" s="66">
        <v>128500</v>
      </c>
      <c r="J174" s="106">
        <f t="shared" si="58"/>
        <v>1658.0307407407242</v>
      </c>
      <c r="K174" s="82">
        <f t="shared" si="59"/>
        <v>1.2902962962962835E-2</v>
      </c>
      <c r="L174" s="83">
        <f t="shared" si="51"/>
        <v>9.6335690235705229</v>
      </c>
      <c r="M174" s="83">
        <f t="shared" si="71"/>
        <v>150.73006734006583</v>
      </c>
      <c r="N174" s="99">
        <f t="shared" si="60"/>
        <v>1.1729966329966212E-3</v>
      </c>
      <c r="O174" s="75" t="e">
        <f>IF(Selbstdeklaration!$C$119=P174,S174,0)</f>
        <v>#NUM!</v>
      </c>
      <c r="P174" s="66">
        <v>128500</v>
      </c>
      <c r="Q174" s="106">
        <f t="shared" si="61"/>
        <v>573.87148148148447</v>
      </c>
      <c r="R174" s="82">
        <f t="shared" si="62"/>
        <v>4.4659259259259496E-3</v>
      </c>
      <c r="S174" s="83">
        <f t="shared" si="52"/>
        <v>3.4662289562286848</v>
      </c>
      <c r="T174" s="83">
        <f t="shared" si="72"/>
        <v>52.17013468013495</v>
      </c>
      <c r="U174" s="99">
        <f t="shared" si="63"/>
        <v>4.059932659932681E-4</v>
      </c>
      <c r="V174" s="75" t="e">
        <f>IF(Selbstdeklaration!$C$119=W174,Z174,0)</f>
        <v>#NUM!</v>
      </c>
      <c r="W174" s="66">
        <v>128500</v>
      </c>
      <c r="X174" s="106">
        <f t="shared" si="64"/>
        <v>1115.9511111111026</v>
      </c>
      <c r="Y174" s="82">
        <f t="shared" si="65"/>
        <v>8.6844444444443784E-3</v>
      </c>
      <c r="Z174" s="83">
        <f t="shared" si="53"/>
        <v>6.5498989898997646</v>
      </c>
      <c r="AA174" s="83">
        <f t="shared" si="73"/>
        <v>101.45010101010024</v>
      </c>
      <c r="AB174" s="99">
        <f t="shared" si="66"/>
        <v>7.8949494949494346E-4</v>
      </c>
      <c r="AC174" s="75" t="e">
        <f>IF(Selbstdeklaration!$C$119=AD174,AE174,0)</f>
        <v>#NUM!</v>
      </c>
      <c r="AD174" s="66">
        <v>128500</v>
      </c>
      <c r="AE174" s="106">
        <f t="shared" si="67"/>
        <v>122.02211934156416</v>
      </c>
      <c r="AF174" s="82">
        <f t="shared" si="68"/>
        <v>9.4958847736625808E-4</v>
      </c>
      <c r="AG174" s="83">
        <f t="shared" si="54"/>
        <v>7.9778806584358364</v>
      </c>
      <c r="AH174" s="83">
        <f t="shared" si="74"/>
        <v>11.092919940142197</v>
      </c>
      <c r="AI174" s="99">
        <f t="shared" si="69"/>
        <v>8.632622521511438E-5</v>
      </c>
    </row>
    <row r="175" spans="1:35" x14ac:dyDescent="0.3">
      <c r="A175" s="75" t="e">
        <f>IF(Selbstdeklaration!$C$119=B175,E175,0)</f>
        <v>#NUM!</v>
      </c>
      <c r="B175" s="66">
        <v>129000</v>
      </c>
      <c r="C175" s="106">
        <f t="shared" si="55"/>
        <v>896.69333333332975</v>
      </c>
      <c r="D175" s="82">
        <f t="shared" si="56"/>
        <v>6.9511111111110833E-3</v>
      </c>
      <c r="E175" s="83">
        <f t="shared" si="50"/>
        <v>3.5733333333336592</v>
      </c>
      <c r="F175" s="83">
        <f t="shared" si="70"/>
        <v>81.517575757575429</v>
      </c>
      <c r="G175" s="99">
        <f t="shared" si="57"/>
        <v>6.3191919191918941E-4</v>
      </c>
      <c r="H175" s="75" t="e">
        <f>IF(Selbstdeklaration!$C$119=I175,L175,0)</f>
        <v>#NUM!</v>
      </c>
      <c r="I175" s="66">
        <v>129000</v>
      </c>
      <c r="J175" s="106">
        <f t="shared" si="58"/>
        <v>1666.10666666665</v>
      </c>
      <c r="K175" s="82">
        <f t="shared" si="59"/>
        <v>1.2915555555555427E-2</v>
      </c>
      <c r="L175" s="83">
        <f t="shared" si="51"/>
        <v>8.8993939393954573</v>
      </c>
      <c r="M175" s="83">
        <f t="shared" si="71"/>
        <v>151.46424242424089</v>
      </c>
      <c r="N175" s="99">
        <f t="shared" si="60"/>
        <v>1.1741414141414022E-3</v>
      </c>
      <c r="O175" s="75" t="e">
        <f>IF(Selbstdeklaration!$C$119=P175,S175,0)</f>
        <v>#NUM!</v>
      </c>
      <c r="P175" s="66">
        <v>129000</v>
      </c>
      <c r="Q175" s="106">
        <f t="shared" si="61"/>
        <v>576.77333333333638</v>
      </c>
      <c r="R175" s="82">
        <f t="shared" si="62"/>
        <v>4.4711111111111349E-3</v>
      </c>
      <c r="S175" s="83">
        <f t="shared" si="52"/>
        <v>3.2024242424239655</v>
      </c>
      <c r="T175" s="83">
        <f t="shared" si="72"/>
        <v>52.433939393939674</v>
      </c>
      <c r="U175" s="99">
        <f t="shared" si="63"/>
        <v>4.0646464646464862E-4</v>
      </c>
      <c r="V175" s="75" t="e">
        <f>IF(Selbstdeklaration!$C$119=W175,Z175,0)</f>
        <v>#NUM!</v>
      </c>
      <c r="W175" s="66">
        <v>129000</v>
      </c>
      <c r="X175" s="106">
        <f t="shared" si="64"/>
        <v>1121.4399999999914</v>
      </c>
      <c r="Y175" s="82">
        <f t="shared" si="65"/>
        <v>8.6933333333332665E-3</v>
      </c>
      <c r="Z175" s="83">
        <f t="shared" si="53"/>
        <v>6.0509090909098715</v>
      </c>
      <c r="AA175" s="83">
        <f t="shared" si="73"/>
        <v>101.94909090909013</v>
      </c>
      <c r="AB175" s="99">
        <f t="shared" si="66"/>
        <v>7.9030303030302432E-4</v>
      </c>
      <c r="AC175" s="75" t="e">
        <f>IF(Selbstdeklaration!$C$119=AD175,AE175,0)</f>
        <v>#NUM!</v>
      </c>
      <c r="AD175" s="66">
        <v>129000</v>
      </c>
      <c r="AE175" s="106">
        <f t="shared" si="67"/>
        <v>122.62962962963002</v>
      </c>
      <c r="AF175" s="82">
        <f t="shared" si="68"/>
        <v>9.5061728395062024E-4</v>
      </c>
      <c r="AG175" s="83">
        <f t="shared" si="54"/>
        <v>7.370370370369983</v>
      </c>
      <c r="AH175" s="83">
        <f t="shared" si="74"/>
        <v>11.148148148148183</v>
      </c>
      <c r="AI175" s="99">
        <f t="shared" si="69"/>
        <v>8.6419753086420021E-5</v>
      </c>
    </row>
    <row r="176" spans="1:35" x14ac:dyDescent="0.3">
      <c r="A176" s="75" t="e">
        <f>IF(Selbstdeklaration!$C$119=B176,E176,0)</f>
        <v>#NUM!</v>
      </c>
      <c r="B176" s="66">
        <v>129500</v>
      </c>
      <c r="C176" s="106">
        <f t="shared" si="55"/>
        <v>899.97703703703337</v>
      </c>
      <c r="D176" s="82">
        <f t="shared" si="56"/>
        <v>6.9496296296296016E-3</v>
      </c>
      <c r="E176" s="83">
        <f t="shared" si="50"/>
        <v>3.2748148148151484</v>
      </c>
      <c r="F176" s="83">
        <f t="shared" si="70"/>
        <v>81.816094276093949</v>
      </c>
      <c r="G176" s="99">
        <f t="shared" si="57"/>
        <v>6.3178451178450923E-4</v>
      </c>
      <c r="H176" s="75" t="e">
        <f>IF(Selbstdeklaration!$C$119=I176,L176,0)</f>
        <v>#NUM!</v>
      </c>
      <c r="I176" s="66">
        <v>129500</v>
      </c>
      <c r="J176" s="106">
        <f t="shared" si="58"/>
        <v>1674.1951851851684</v>
      </c>
      <c r="K176" s="82">
        <f t="shared" si="59"/>
        <v>1.2928148148148019E-2</v>
      </c>
      <c r="L176" s="83">
        <f t="shared" si="51"/>
        <v>8.1640740740756019</v>
      </c>
      <c r="M176" s="83">
        <f t="shared" si="71"/>
        <v>152.19956228956076</v>
      </c>
      <c r="N176" s="99">
        <f t="shared" si="60"/>
        <v>1.1752861952861835E-3</v>
      </c>
      <c r="O176" s="75" t="e">
        <f>IF(Selbstdeklaration!$C$119=P176,S176,0)</f>
        <v>#NUM!</v>
      </c>
      <c r="P176" s="66">
        <v>129500</v>
      </c>
      <c r="Q176" s="106">
        <f t="shared" si="61"/>
        <v>579.68037037037345</v>
      </c>
      <c r="R176" s="82">
        <f t="shared" si="62"/>
        <v>4.4762962962963202E-3</v>
      </c>
      <c r="S176" s="83">
        <f t="shared" si="52"/>
        <v>2.9381481481478677</v>
      </c>
      <c r="T176" s="83">
        <f t="shared" si="72"/>
        <v>52.698215488215766</v>
      </c>
      <c r="U176" s="99">
        <f t="shared" si="63"/>
        <v>4.0693602693602909E-4</v>
      </c>
      <c r="V176" s="75" t="e">
        <f>IF(Selbstdeklaration!$C$119=W176,Z176,0)</f>
        <v>#NUM!</v>
      </c>
      <c r="W176" s="66">
        <v>129500</v>
      </c>
      <c r="X176" s="106">
        <f t="shared" si="64"/>
        <v>1126.937777777769</v>
      </c>
      <c r="Y176" s="82">
        <f t="shared" si="65"/>
        <v>8.7022222222221546E-3</v>
      </c>
      <c r="Z176" s="83">
        <f t="shared" si="53"/>
        <v>5.5511111111119051</v>
      </c>
      <c r="AA176" s="83">
        <f t="shared" si="73"/>
        <v>102.44888888888809</v>
      </c>
      <c r="AB176" s="99">
        <f t="shared" si="66"/>
        <v>7.9111111111110496E-4</v>
      </c>
      <c r="AC176" s="75" t="e">
        <f>IF(Selbstdeklaration!$C$119=AD176,AE176,0)</f>
        <v>#NUM!</v>
      </c>
      <c r="AD176" s="66">
        <v>129500</v>
      </c>
      <c r="AE176" s="106">
        <f t="shared" si="67"/>
        <v>123.23816872428021</v>
      </c>
      <c r="AF176" s="82">
        <f t="shared" si="68"/>
        <v>9.516460905349824E-4</v>
      </c>
      <c r="AG176" s="83">
        <f t="shared" si="54"/>
        <v>6.7618312757197856</v>
      </c>
      <c r="AH176" s="83">
        <f t="shared" si="74"/>
        <v>11.203469884025473</v>
      </c>
      <c r="AI176" s="99">
        <f t="shared" si="69"/>
        <v>8.6513280957725662E-5</v>
      </c>
    </row>
    <row r="177" spans="1:35" x14ac:dyDescent="0.3">
      <c r="A177" s="75" t="e">
        <f>IF(Selbstdeklaration!$C$119=B177,E177,0)</f>
        <v>#NUM!</v>
      </c>
      <c r="B177" s="66">
        <v>130000</v>
      </c>
      <c r="C177" s="106">
        <f t="shared" si="55"/>
        <v>903.2592592592556</v>
      </c>
      <c r="D177" s="82">
        <f t="shared" si="56"/>
        <v>6.94814814814812E-3</v>
      </c>
      <c r="E177" s="83">
        <f t="shared" si="50"/>
        <v>2.9764309764313093</v>
      </c>
      <c r="F177" s="83">
        <f t="shared" si="70"/>
        <v>82.114478114477777</v>
      </c>
      <c r="G177" s="99">
        <f t="shared" si="57"/>
        <v>6.3164983164982905E-4</v>
      </c>
      <c r="H177" s="75" t="e">
        <f>IF(Selbstdeklaration!$C$119=I177,L177,0)</f>
        <v>#NUM!</v>
      </c>
      <c r="I177" s="66">
        <v>130000</v>
      </c>
      <c r="J177" s="106">
        <f t="shared" si="58"/>
        <v>1682.2962962962793</v>
      </c>
      <c r="K177" s="82">
        <f t="shared" si="59"/>
        <v>1.294074074074061E-2</v>
      </c>
      <c r="L177" s="83">
        <f t="shared" si="51"/>
        <v>7.4276094276109772</v>
      </c>
      <c r="M177" s="83">
        <f t="shared" si="71"/>
        <v>152.9360269360254</v>
      </c>
      <c r="N177" s="99">
        <f t="shared" si="60"/>
        <v>1.1764309764309645E-3</v>
      </c>
      <c r="O177" s="75" t="e">
        <f>IF(Selbstdeklaration!$C$119=P177,S177,0)</f>
        <v>#NUM!</v>
      </c>
      <c r="P177" s="66">
        <v>130000</v>
      </c>
      <c r="Q177" s="106">
        <f t="shared" si="61"/>
        <v>582.59259259259568</v>
      </c>
      <c r="R177" s="82">
        <f t="shared" si="62"/>
        <v>4.4814814814815055E-3</v>
      </c>
      <c r="S177" s="83">
        <f t="shared" si="52"/>
        <v>2.6734006734003928</v>
      </c>
      <c r="T177" s="83">
        <f t="shared" si="72"/>
        <v>52.962962962963246</v>
      </c>
      <c r="U177" s="99">
        <f t="shared" si="63"/>
        <v>4.074074074074096E-4</v>
      </c>
      <c r="V177" s="75" t="e">
        <f>IF(Selbstdeklaration!$C$119=W177,Z177,0)</f>
        <v>#NUM!</v>
      </c>
      <c r="W177" s="66">
        <v>130000</v>
      </c>
      <c r="X177" s="106">
        <f t="shared" si="64"/>
        <v>1132.4444444444355</v>
      </c>
      <c r="Y177" s="82">
        <f t="shared" si="65"/>
        <v>8.7111111111110428E-3</v>
      </c>
      <c r="Z177" s="83">
        <f t="shared" si="53"/>
        <v>5.0505050505058655</v>
      </c>
      <c r="AA177" s="83">
        <f t="shared" si="73"/>
        <v>102.94949494949414</v>
      </c>
      <c r="AB177" s="99">
        <f t="shared" si="66"/>
        <v>7.9191919191918571E-4</v>
      </c>
      <c r="AC177" s="75" t="e">
        <f>IF(Selbstdeklaration!$C$119=AD177,AE177,0)</f>
        <v>#NUM!</v>
      </c>
      <c r="AD177" s="66">
        <v>130000</v>
      </c>
      <c r="AE177" s="106">
        <f t="shared" si="67"/>
        <v>123.8477366255148</v>
      </c>
      <c r="AF177" s="82">
        <f t="shared" si="68"/>
        <v>9.5267489711934456E-4</v>
      </c>
      <c r="AG177" s="83">
        <f t="shared" si="54"/>
        <v>6.1522633744852016</v>
      </c>
      <c r="AH177" s="83">
        <f t="shared" si="74"/>
        <v>11.258885147774073</v>
      </c>
      <c r="AI177" s="99">
        <f t="shared" si="69"/>
        <v>8.660680882903133E-5</v>
      </c>
    </row>
    <row r="178" spans="1:35" x14ac:dyDescent="0.3">
      <c r="A178" s="75" t="e">
        <f>IF(Selbstdeklaration!$C$119=B178,E178,0)</f>
        <v>#NUM!</v>
      </c>
      <c r="B178" s="66">
        <v>130500</v>
      </c>
      <c r="C178" s="106">
        <f t="shared" si="55"/>
        <v>906.53999999999633</v>
      </c>
      <c r="D178" s="82">
        <f t="shared" si="56"/>
        <v>6.9466666666666383E-3</v>
      </c>
      <c r="E178" s="83">
        <f t="shared" si="50"/>
        <v>2.6781818181821522</v>
      </c>
      <c r="F178" s="83">
        <f t="shared" si="70"/>
        <v>82.41272727272694</v>
      </c>
      <c r="G178" s="99">
        <f t="shared" si="57"/>
        <v>6.3151515151514898E-4</v>
      </c>
      <c r="H178" s="75" t="e">
        <f>IF(Selbstdeklaration!$C$119=I178,L178,0)</f>
        <v>#NUM!</v>
      </c>
      <c r="I178" s="66">
        <v>130500</v>
      </c>
      <c r="J178" s="106">
        <f t="shared" si="58"/>
        <v>1690.4099999999828</v>
      </c>
      <c r="K178" s="82">
        <f t="shared" si="59"/>
        <v>1.2953333333333202E-2</v>
      </c>
      <c r="L178" s="83">
        <f t="shared" si="51"/>
        <v>6.6900000000015636</v>
      </c>
      <c r="M178" s="83">
        <f t="shared" si="71"/>
        <v>153.67363636363481</v>
      </c>
      <c r="N178" s="99">
        <f t="shared" si="60"/>
        <v>1.1775757575757458E-3</v>
      </c>
      <c r="O178" s="75" t="e">
        <f>IF(Selbstdeklaration!$C$119=P178,S178,0)</f>
        <v>#NUM!</v>
      </c>
      <c r="P178" s="66">
        <v>130500</v>
      </c>
      <c r="Q178" s="106">
        <f t="shared" si="61"/>
        <v>585.51000000000317</v>
      </c>
      <c r="R178" s="82">
        <f t="shared" si="62"/>
        <v>4.4866666666666909E-3</v>
      </c>
      <c r="S178" s="83">
        <f t="shared" si="52"/>
        <v>2.4081818181815295</v>
      </c>
      <c r="T178" s="83">
        <f t="shared" si="72"/>
        <v>53.228181818182108</v>
      </c>
      <c r="U178" s="99">
        <f t="shared" si="63"/>
        <v>4.0787878787879012E-4</v>
      </c>
      <c r="V178" s="75" t="e">
        <f>IF(Selbstdeklaration!$C$119=W178,Z178,0)</f>
        <v>#NUM!</v>
      </c>
      <c r="W178" s="66">
        <v>130500</v>
      </c>
      <c r="X178" s="106">
        <f t="shared" si="64"/>
        <v>1137.9599999999909</v>
      </c>
      <c r="Y178" s="82">
        <f t="shared" si="65"/>
        <v>8.7199999999999309E-3</v>
      </c>
      <c r="Z178" s="83">
        <f t="shared" si="53"/>
        <v>4.5490909090917322</v>
      </c>
      <c r="AA178" s="83">
        <f t="shared" si="73"/>
        <v>103.45090909090827</v>
      </c>
      <c r="AB178" s="99">
        <f t="shared" si="66"/>
        <v>7.9272727272726646E-4</v>
      </c>
      <c r="AC178" s="75" t="e">
        <f>IF(Selbstdeklaration!$C$119=AD178,AE178,0)</f>
        <v>#NUM!</v>
      </c>
      <c r="AD178" s="66">
        <v>130500</v>
      </c>
      <c r="AE178" s="106">
        <f t="shared" si="67"/>
        <v>124.45833333333373</v>
      </c>
      <c r="AF178" s="82">
        <f t="shared" si="68"/>
        <v>9.5370370370370672E-4</v>
      </c>
      <c r="AG178" s="83">
        <f t="shared" si="54"/>
        <v>5.5416666666662735</v>
      </c>
      <c r="AH178" s="83">
        <f t="shared" si="74"/>
        <v>11.314393939393975</v>
      </c>
      <c r="AI178" s="99">
        <f t="shared" si="69"/>
        <v>8.670033670033697E-5</v>
      </c>
    </row>
    <row r="179" spans="1:35" x14ac:dyDescent="0.3">
      <c r="A179" s="75" t="e">
        <f>IF(Selbstdeklaration!$C$119=B179,E179,0)</f>
        <v>#NUM!</v>
      </c>
      <c r="B179" s="66">
        <v>131000</v>
      </c>
      <c r="C179" s="106">
        <f t="shared" si="55"/>
        <v>909.81925925925555</v>
      </c>
      <c r="D179" s="82">
        <f t="shared" si="56"/>
        <v>6.9451851851851567E-3</v>
      </c>
      <c r="E179" s="83">
        <f t="shared" si="50"/>
        <v>2.3800673400676775</v>
      </c>
      <c r="F179" s="83">
        <f t="shared" si="70"/>
        <v>82.710841750841411</v>
      </c>
      <c r="G179" s="99">
        <f t="shared" si="57"/>
        <v>6.313804713804688E-4</v>
      </c>
      <c r="H179" s="75" t="e">
        <f>IF(Selbstdeklaration!$C$119=I179,L179,0)</f>
        <v>#NUM!</v>
      </c>
      <c r="I179" s="66">
        <v>131000</v>
      </c>
      <c r="J179" s="106">
        <f t="shared" si="58"/>
        <v>1698.536296296279</v>
      </c>
      <c r="K179" s="82">
        <f t="shared" si="59"/>
        <v>1.2965925925925794E-2</v>
      </c>
      <c r="L179" s="83">
        <f t="shared" si="51"/>
        <v>5.9512457912473602</v>
      </c>
      <c r="M179" s="83">
        <f t="shared" si="71"/>
        <v>154.412390572389</v>
      </c>
      <c r="N179" s="99">
        <f t="shared" si="60"/>
        <v>1.1787205387205268E-3</v>
      </c>
      <c r="O179" s="75" t="e">
        <f>IF(Selbstdeklaration!$C$119=P179,S179,0)</f>
        <v>#NUM!</v>
      </c>
      <c r="P179" s="66">
        <v>131000</v>
      </c>
      <c r="Q179" s="106">
        <f t="shared" si="61"/>
        <v>588.43259259259582</v>
      </c>
      <c r="R179" s="82">
        <f t="shared" si="62"/>
        <v>4.4918518518518762E-3</v>
      </c>
      <c r="S179" s="83">
        <f t="shared" si="52"/>
        <v>2.1424915824912887</v>
      </c>
      <c r="T179" s="83">
        <f t="shared" si="72"/>
        <v>53.493872053872344</v>
      </c>
      <c r="U179" s="99">
        <f t="shared" si="63"/>
        <v>4.0835016835017059E-4</v>
      </c>
      <c r="V179" s="75" t="e">
        <f>IF(Selbstdeklaration!$C$119=W179,Z179,0)</f>
        <v>#NUM!</v>
      </c>
      <c r="W179" s="66">
        <v>131000</v>
      </c>
      <c r="X179" s="106">
        <f t="shared" si="64"/>
        <v>1143.4844444444352</v>
      </c>
      <c r="Y179" s="82">
        <f t="shared" si="65"/>
        <v>8.7288888888888191E-3</v>
      </c>
      <c r="Z179" s="83">
        <f t="shared" si="53"/>
        <v>4.0468686868695265</v>
      </c>
      <c r="AA179" s="83">
        <f t="shared" si="73"/>
        <v>103.95313131313047</v>
      </c>
      <c r="AB179" s="99">
        <f t="shared" si="66"/>
        <v>7.935353535353471E-4</v>
      </c>
      <c r="AC179" s="75" t="e">
        <f>IF(Selbstdeklaration!$C$119=AD179,AE179,0)</f>
        <v>#NUM!</v>
      </c>
      <c r="AD179" s="66">
        <v>131000</v>
      </c>
      <c r="AE179" s="106">
        <f t="shared" si="67"/>
        <v>125.06995884773703</v>
      </c>
      <c r="AF179" s="82">
        <f t="shared" si="68"/>
        <v>9.5473251028806887E-4</v>
      </c>
      <c r="AG179" s="83">
        <f t="shared" si="54"/>
        <v>4.930041152262973</v>
      </c>
      <c r="AH179" s="83">
        <f t="shared" si="74"/>
        <v>11.369996258885184</v>
      </c>
      <c r="AI179" s="99">
        <f t="shared" si="69"/>
        <v>8.6793864571642625E-5</v>
      </c>
    </row>
    <row r="180" spans="1:35" x14ac:dyDescent="0.3">
      <c r="A180" s="75" t="e">
        <f>IF(Selbstdeklaration!$C$119=B180,E180,0)</f>
        <v>#NUM!</v>
      </c>
      <c r="B180" s="66">
        <v>131500</v>
      </c>
      <c r="C180" s="106">
        <f t="shared" si="55"/>
        <v>913.09703703703326</v>
      </c>
      <c r="D180" s="82">
        <f t="shared" si="56"/>
        <v>6.943703703703675E-3</v>
      </c>
      <c r="E180" s="83">
        <f t="shared" si="50"/>
        <v>2.0820875420878853</v>
      </c>
      <c r="F180" s="83">
        <f t="shared" si="70"/>
        <v>83.008821548821203</v>
      </c>
      <c r="G180" s="99">
        <f t="shared" si="57"/>
        <v>6.3124579124578862E-4</v>
      </c>
      <c r="H180" s="75" t="e">
        <f>IF(Selbstdeklaration!$C$119=I180,L180,0)</f>
        <v>#NUM!</v>
      </c>
      <c r="I180" s="66">
        <v>131500</v>
      </c>
      <c r="J180" s="106">
        <f t="shared" si="58"/>
        <v>1706.6751851851677</v>
      </c>
      <c r="K180" s="82">
        <f t="shared" si="59"/>
        <v>1.2978518518518386E-2</v>
      </c>
      <c r="L180" s="83">
        <f t="shared" si="51"/>
        <v>5.2113468013483892</v>
      </c>
      <c r="M180" s="83">
        <f t="shared" si="71"/>
        <v>155.15228956228796</v>
      </c>
      <c r="N180" s="99">
        <f t="shared" si="60"/>
        <v>1.1798653198653076E-3</v>
      </c>
      <c r="O180" s="75" t="e">
        <f>IF(Selbstdeklaration!$C$119=P180,S180,0)</f>
        <v>#NUM!</v>
      </c>
      <c r="P180" s="66">
        <v>131500</v>
      </c>
      <c r="Q180" s="106">
        <f t="shared" si="61"/>
        <v>591.36037037037363</v>
      </c>
      <c r="R180" s="82">
        <f t="shared" si="62"/>
        <v>4.4970370370370615E-3</v>
      </c>
      <c r="S180" s="83">
        <f t="shared" si="52"/>
        <v>1.87632996632967</v>
      </c>
      <c r="T180" s="83">
        <f t="shared" si="72"/>
        <v>53.76003367003397</v>
      </c>
      <c r="U180" s="99">
        <f t="shared" si="63"/>
        <v>4.0882154882155111E-4</v>
      </c>
      <c r="V180" s="75" t="e">
        <f>IF(Selbstdeklaration!$C$119=W180,Z180,0)</f>
        <v>#NUM!</v>
      </c>
      <c r="W180" s="66">
        <v>131500</v>
      </c>
      <c r="X180" s="106">
        <f t="shared" si="64"/>
        <v>1149.0177777777685</v>
      </c>
      <c r="Y180" s="82">
        <f t="shared" si="65"/>
        <v>8.7377777777777072E-3</v>
      </c>
      <c r="Z180" s="83">
        <f t="shared" si="53"/>
        <v>3.5438383838392258</v>
      </c>
      <c r="AA180" s="83">
        <f t="shared" si="73"/>
        <v>104.45616161616077</v>
      </c>
      <c r="AB180" s="99">
        <f t="shared" si="66"/>
        <v>7.9434343434342796E-4</v>
      </c>
      <c r="AC180" s="75" t="e">
        <f>IF(Selbstdeklaration!$C$119=AD180,AE180,0)</f>
        <v>#NUM!</v>
      </c>
      <c r="AD180" s="66">
        <v>131500</v>
      </c>
      <c r="AE180" s="106">
        <f t="shared" si="67"/>
        <v>125.68261316872469</v>
      </c>
      <c r="AF180" s="82">
        <f t="shared" si="68"/>
        <v>9.5576131687243103E-4</v>
      </c>
      <c r="AG180" s="83">
        <f t="shared" si="54"/>
        <v>4.3173868312753143</v>
      </c>
      <c r="AH180" s="83">
        <f t="shared" si="74"/>
        <v>11.425692106247698</v>
      </c>
      <c r="AI180" s="99">
        <f t="shared" si="69"/>
        <v>8.6887392442948279E-5</v>
      </c>
    </row>
    <row r="181" spans="1:35" x14ac:dyDescent="0.3">
      <c r="A181" s="75" t="e">
        <f>IF(Selbstdeklaration!$C$119=B181,E181,0)</f>
        <v>#NUM!</v>
      </c>
      <c r="B181" s="66">
        <v>132000</v>
      </c>
      <c r="C181" s="106">
        <f t="shared" si="55"/>
        <v>916.37333333332958</v>
      </c>
      <c r="D181" s="82">
        <f t="shared" si="56"/>
        <v>6.9422222222221934E-3</v>
      </c>
      <c r="E181" s="83">
        <f t="shared" si="50"/>
        <v>1.7842424242427652</v>
      </c>
      <c r="F181" s="83">
        <f t="shared" si="70"/>
        <v>83.306666666666331</v>
      </c>
      <c r="G181" s="99">
        <f t="shared" si="57"/>
        <v>6.3111111111110855E-4</v>
      </c>
      <c r="H181" s="75" t="e">
        <f>IF(Selbstdeklaration!$C$119=I181,L181,0)</f>
        <v>#NUM!</v>
      </c>
      <c r="I181" s="66">
        <v>132000</v>
      </c>
      <c r="J181" s="106">
        <f t="shared" si="58"/>
        <v>1714.8266666666491</v>
      </c>
      <c r="K181" s="82">
        <f t="shared" si="59"/>
        <v>1.2991111111110978E-2</v>
      </c>
      <c r="L181" s="83">
        <f t="shared" si="51"/>
        <v>4.4703030303046285</v>
      </c>
      <c r="M181" s="83">
        <f t="shared" si="71"/>
        <v>155.89333333333173</v>
      </c>
      <c r="N181" s="99">
        <f t="shared" si="60"/>
        <v>1.1810101010100889E-3</v>
      </c>
      <c r="O181" s="75" t="e">
        <f>IF(Selbstdeklaration!$C$119=P181,S181,0)</f>
        <v>#NUM!</v>
      </c>
      <c r="P181" s="66">
        <v>132000</v>
      </c>
      <c r="Q181" s="106">
        <f t="shared" si="61"/>
        <v>594.29333333333659</v>
      </c>
      <c r="R181" s="82">
        <f t="shared" si="62"/>
        <v>4.5022222222222468E-3</v>
      </c>
      <c r="S181" s="83">
        <f t="shared" si="52"/>
        <v>1.6096969696966736</v>
      </c>
      <c r="T181" s="83">
        <f t="shared" si="72"/>
        <v>54.026666666666962</v>
      </c>
      <c r="U181" s="99">
        <f t="shared" si="63"/>
        <v>4.0929292929293152E-4</v>
      </c>
      <c r="V181" s="75" t="e">
        <f>IF(Selbstdeklaration!$C$119=W181,Z181,0)</f>
        <v>#NUM!</v>
      </c>
      <c r="W181" s="66">
        <v>132000</v>
      </c>
      <c r="X181" s="106">
        <f t="shared" si="64"/>
        <v>1154.5599999999906</v>
      </c>
      <c r="Y181" s="82">
        <f t="shared" si="65"/>
        <v>8.7466666666665954E-3</v>
      </c>
      <c r="Z181" s="83">
        <f t="shared" si="53"/>
        <v>3.0400000000008522</v>
      </c>
      <c r="AA181" s="83">
        <f t="shared" si="73"/>
        <v>104.95999999999914</v>
      </c>
      <c r="AB181" s="99">
        <f t="shared" si="66"/>
        <v>7.951515151515086E-4</v>
      </c>
      <c r="AC181" s="75" t="e">
        <f>IF(Selbstdeklaration!$C$119=AD181,AE181,0)</f>
        <v>#NUM!</v>
      </c>
      <c r="AD181" s="66">
        <v>132000</v>
      </c>
      <c r="AE181" s="106">
        <f t="shared" si="67"/>
        <v>126.2962962962967</v>
      </c>
      <c r="AF181" s="82">
        <f t="shared" si="68"/>
        <v>9.5679012345679319E-4</v>
      </c>
      <c r="AG181" s="83">
        <f t="shared" si="54"/>
        <v>3.7037037037032974</v>
      </c>
      <c r="AH181" s="83">
        <f t="shared" si="74"/>
        <v>11.481481481481518</v>
      </c>
      <c r="AI181" s="99">
        <f t="shared" si="69"/>
        <v>8.698092031425392E-5</v>
      </c>
    </row>
    <row r="182" spans="1:35" x14ac:dyDescent="0.3">
      <c r="A182" s="75" t="e">
        <f>IF(Selbstdeklaration!$C$119=B182,E182,0)</f>
        <v>#NUM!</v>
      </c>
      <c r="B182" s="66">
        <v>132500</v>
      </c>
      <c r="C182" s="106">
        <f t="shared" si="55"/>
        <v>919.64814814814429</v>
      </c>
      <c r="D182" s="82">
        <f t="shared" si="56"/>
        <v>6.9407407407407118E-3</v>
      </c>
      <c r="E182" s="83">
        <f t="shared" si="50"/>
        <v>1.4865319865323376</v>
      </c>
      <c r="F182" s="83">
        <f t="shared" si="70"/>
        <v>83.604377104376752</v>
      </c>
      <c r="G182" s="99">
        <f t="shared" si="57"/>
        <v>6.3097643097642837E-4</v>
      </c>
      <c r="H182" s="75" t="e">
        <f>IF(Selbstdeklaration!$C$119=I182,L182,0)</f>
        <v>#NUM!</v>
      </c>
      <c r="I182" s="66">
        <v>132500</v>
      </c>
      <c r="J182" s="106">
        <f t="shared" si="58"/>
        <v>1722.9907407407229</v>
      </c>
      <c r="K182" s="82">
        <f t="shared" si="59"/>
        <v>1.300370370370357E-2</v>
      </c>
      <c r="L182" s="83">
        <f t="shared" si="51"/>
        <v>3.7281144781160989</v>
      </c>
      <c r="M182" s="83">
        <f t="shared" si="71"/>
        <v>156.63552188552026</v>
      </c>
      <c r="N182" s="99">
        <f t="shared" si="60"/>
        <v>1.1821548821548699E-3</v>
      </c>
      <c r="O182" s="75" t="e">
        <f>IF(Selbstdeklaration!$C$119=P182,S182,0)</f>
        <v>#NUM!</v>
      </c>
      <c r="P182" s="66">
        <v>132500</v>
      </c>
      <c r="Q182" s="106">
        <f t="shared" si="61"/>
        <v>597.23148148148471</v>
      </c>
      <c r="R182" s="82">
        <f t="shared" si="62"/>
        <v>4.5074074074074322E-3</v>
      </c>
      <c r="S182" s="83">
        <f t="shared" si="52"/>
        <v>1.3425925925922995</v>
      </c>
      <c r="T182" s="83">
        <f t="shared" si="72"/>
        <v>54.293771043771336</v>
      </c>
      <c r="U182" s="99">
        <f t="shared" si="63"/>
        <v>4.0976430976431198E-4</v>
      </c>
      <c r="V182" s="75" t="e">
        <f>IF(Selbstdeklaration!$C$119=W182,Z182,0)</f>
        <v>#NUM!</v>
      </c>
      <c r="W182" s="66">
        <v>132500</v>
      </c>
      <c r="X182" s="106">
        <f t="shared" si="64"/>
        <v>1160.1111111111015</v>
      </c>
      <c r="Y182" s="82">
        <f t="shared" si="65"/>
        <v>8.7555555555554835E-3</v>
      </c>
      <c r="Z182" s="83">
        <f t="shared" si="53"/>
        <v>2.5353535353544059</v>
      </c>
      <c r="AA182" s="83">
        <f t="shared" si="73"/>
        <v>105.4646464646456</v>
      </c>
      <c r="AB182" s="99">
        <f t="shared" si="66"/>
        <v>7.9595959595958946E-4</v>
      </c>
      <c r="AC182" s="75" t="e">
        <f>IF(Selbstdeklaration!$C$119=AD182,AE182,0)</f>
        <v>#NUM!</v>
      </c>
      <c r="AD182" s="66">
        <v>132500</v>
      </c>
      <c r="AE182" s="106">
        <f t="shared" si="67"/>
        <v>126.91100823045308</v>
      </c>
      <c r="AF182" s="82">
        <f t="shared" si="68"/>
        <v>9.5781893004115535E-4</v>
      </c>
      <c r="AG182" s="83">
        <f t="shared" si="54"/>
        <v>3.0889917695469222</v>
      </c>
      <c r="AH182" s="83">
        <f t="shared" si="74"/>
        <v>11.537364384586644</v>
      </c>
      <c r="AI182" s="99">
        <f t="shared" si="69"/>
        <v>8.7074448185559574E-5</v>
      </c>
    </row>
    <row r="183" spans="1:35" x14ac:dyDescent="0.3">
      <c r="A183" s="75" t="e">
        <f>IF(Selbstdeklaration!$C$119=B183,E183,0)</f>
        <v>#NUM!</v>
      </c>
      <c r="B183" s="66">
        <v>133000</v>
      </c>
      <c r="C183" s="106">
        <f t="shared" si="55"/>
        <v>922.9214814814776</v>
      </c>
      <c r="D183" s="82">
        <f t="shared" si="56"/>
        <v>6.9392592592592301E-3</v>
      </c>
      <c r="E183" s="83">
        <f t="shared" si="50"/>
        <v>1.1889562289565818</v>
      </c>
      <c r="F183" s="83">
        <f t="shared" si="70"/>
        <v>83.901952861952509</v>
      </c>
      <c r="G183" s="99">
        <f t="shared" si="57"/>
        <v>6.3084175084174819E-4</v>
      </c>
      <c r="H183" s="75" t="e">
        <f>IF(Selbstdeklaration!$C$119=I183,L183,0)</f>
        <v>#NUM!</v>
      </c>
      <c r="I183" s="66">
        <v>133000</v>
      </c>
      <c r="J183" s="106">
        <f t="shared" si="58"/>
        <v>1731.1674074073894</v>
      </c>
      <c r="K183" s="82">
        <f t="shared" si="59"/>
        <v>1.3016296296296161E-2</v>
      </c>
      <c r="L183" s="83">
        <f t="shared" si="51"/>
        <v>2.9847811447827799</v>
      </c>
      <c r="M183" s="83">
        <f t="shared" si="71"/>
        <v>157.37885521885357</v>
      </c>
      <c r="N183" s="99">
        <f t="shared" si="60"/>
        <v>1.183299663299651E-3</v>
      </c>
      <c r="O183" s="75" t="e">
        <f>IF(Selbstdeklaration!$C$119=P183,S183,0)</f>
        <v>#NUM!</v>
      </c>
      <c r="P183" s="66">
        <v>133000</v>
      </c>
      <c r="Q183" s="106">
        <f t="shared" si="61"/>
        <v>600.17481481481809</v>
      </c>
      <c r="R183" s="82">
        <f t="shared" si="62"/>
        <v>4.5125925925926175E-3</v>
      </c>
      <c r="S183" s="83">
        <f t="shared" si="52"/>
        <v>1.0750168350165372</v>
      </c>
      <c r="T183" s="83">
        <f t="shared" si="72"/>
        <v>54.561346801347099</v>
      </c>
      <c r="U183" s="99">
        <f t="shared" si="63"/>
        <v>4.102356902356925E-4</v>
      </c>
      <c r="V183" s="75" t="e">
        <f>IF(Selbstdeklaration!$C$119=W183,Z183,0)</f>
        <v>#NUM!</v>
      </c>
      <c r="W183" s="66">
        <v>133000</v>
      </c>
      <c r="X183" s="106">
        <f t="shared" si="64"/>
        <v>1165.6711111111015</v>
      </c>
      <c r="Y183" s="82">
        <f t="shared" si="65"/>
        <v>8.7644444444443716E-3</v>
      </c>
      <c r="Z183" s="83">
        <f t="shared" si="53"/>
        <v>2.0298989898998654</v>
      </c>
      <c r="AA183" s="83">
        <f t="shared" si="73"/>
        <v>105.97010101010014</v>
      </c>
      <c r="AB183" s="99">
        <f t="shared" si="66"/>
        <v>7.9676767676767021E-4</v>
      </c>
      <c r="AC183" s="75" t="e">
        <f>IF(Selbstdeklaration!$C$119=AD183,AE183,0)</f>
        <v>#NUM!</v>
      </c>
      <c r="AD183" s="66">
        <v>133000</v>
      </c>
      <c r="AE183" s="106">
        <f t="shared" si="67"/>
        <v>127.52674897119383</v>
      </c>
      <c r="AF183" s="82">
        <f t="shared" si="68"/>
        <v>9.588477366255175E-4</v>
      </c>
      <c r="AG183" s="83">
        <f t="shared" si="54"/>
        <v>2.4732510288061746</v>
      </c>
      <c r="AH183" s="83">
        <f t="shared" si="74"/>
        <v>11.593340815563074</v>
      </c>
      <c r="AI183" s="99">
        <f t="shared" si="69"/>
        <v>8.7167976056865215E-5</v>
      </c>
    </row>
    <row r="184" spans="1:35" x14ac:dyDescent="0.3">
      <c r="A184" s="75" t="e">
        <f>IF(Selbstdeklaration!$C$119=B184,E184,0)</f>
        <v>#NUM!</v>
      </c>
      <c r="B184" s="66">
        <v>133500</v>
      </c>
      <c r="C184" s="106">
        <f t="shared" si="55"/>
        <v>926.19333333332941</v>
      </c>
      <c r="D184" s="82">
        <f t="shared" si="56"/>
        <v>6.9377777777777485E-3</v>
      </c>
      <c r="E184" s="83">
        <f t="shared" si="50"/>
        <v>0.89151515151550853</v>
      </c>
      <c r="F184" s="83">
        <f t="shared" si="70"/>
        <v>84.199393939393588</v>
      </c>
      <c r="G184" s="99">
        <f t="shared" si="57"/>
        <v>6.3070707070706812E-4</v>
      </c>
      <c r="H184" s="75" t="e">
        <f>IF(Selbstdeklaration!$C$119=I184,L184,0)</f>
        <v>#NUM!</v>
      </c>
      <c r="I184" s="66">
        <v>133500</v>
      </c>
      <c r="J184" s="106">
        <f t="shared" si="58"/>
        <v>1739.3566666666486</v>
      </c>
      <c r="K184" s="82">
        <f t="shared" si="59"/>
        <v>1.3028888888888753E-2</v>
      </c>
      <c r="L184" s="83">
        <f t="shared" si="51"/>
        <v>2.240303030304672</v>
      </c>
      <c r="M184" s="83">
        <f t="shared" si="71"/>
        <v>158.12333333333169</v>
      </c>
      <c r="N184" s="99">
        <f t="shared" si="60"/>
        <v>1.1844444444444322E-3</v>
      </c>
      <c r="O184" s="75" t="e">
        <f>IF(Selbstdeklaration!$C$119=P184,S184,0)</f>
        <v>#NUM!</v>
      </c>
      <c r="P184" s="66">
        <v>133500</v>
      </c>
      <c r="Q184" s="106">
        <f t="shared" si="61"/>
        <v>603.12333333333663</v>
      </c>
      <c r="R184" s="82">
        <f t="shared" si="62"/>
        <v>4.5177777777778028E-3</v>
      </c>
      <c r="S184" s="83">
        <f t="shared" si="52"/>
        <v>0.80696969696939713</v>
      </c>
      <c r="T184" s="83">
        <f t="shared" si="72"/>
        <v>54.829393939394237</v>
      </c>
      <c r="U184" s="99">
        <f t="shared" si="63"/>
        <v>4.1070707070707291E-4</v>
      </c>
      <c r="V184" s="75" t="e">
        <f>IF(Selbstdeklaration!$C$119=W184,Z184,0)</f>
        <v>#NUM!</v>
      </c>
      <c r="W184" s="66">
        <v>133500</v>
      </c>
      <c r="X184" s="106">
        <f t="shared" si="64"/>
        <v>1171.2399999999902</v>
      </c>
      <c r="Y184" s="82">
        <f t="shared" si="65"/>
        <v>8.7733333333332598E-3</v>
      </c>
      <c r="Z184" s="83">
        <f t="shared" si="53"/>
        <v>1.5236363636372516</v>
      </c>
      <c r="AA184" s="83">
        <f t="shared" si="73"/>
        <v>106.47636363636275</v>
      </c>
      <c r="AB184" s="99">
        <f t="shared" si="66"/>
        <v>7.9757575757575096E-4</v>
      </c>
      <c r="AC184" s="75" t="e">
        <f>IF(Selbstdeklaration!$C$119=AD184,AE184,0)</f>
        <v>#NUM!</v>
      </c>
      <c r="AD184" s="66">
        <v>133500</v>
      </c>
      <c r="AE184" s="106">
        <f t="shared" si="67"/>
        <v>128.14351851851893</v>
      </c>
      <c r="AF184" s="82">
        <f t="shared" si="68"/>
        <v>9.5987654320987966E-4</v>
      </c>
      <c r="AG184" s="83">
        <f t="shared" si="54"/>
        <v>1.8564814814810688</v>
      </c>
      <c r="AH184" s="83">
        <f t="shared" si="74"/>
        <v>11.649410774410812</v>
      </c>
      <c r="AI184" s="99">
        <f t="shared" si="69"/>
        <v>8.7261503928170883E-5</v>
      </c>
    </row>
    <row r="185" spans="1:35" x14ac:dyDescent="0.3">
      <c r="A185" s="75" t="e">
        <f>IF(Selbstdeklaration!$C$119=B185,E185,0)</f>
        <v>#NUM!</v>
      </c>
      <c r="B185" s="66">
        <v>134000</v>
      </c>
      <c r="C185" s="106">
        <f t="shared" si="55"/>
        <v>929.46370370369971</v>
      </c>
      <c r="D185" s="82">
        <f t="shared" si="56"/>
        <v>6.9362962962962668E-3</v>
      </c>
      <c r="E185" s="83">
        <f t="shared" si="50"/>
        <v>0.59420875420911756</v>
      </c>
      <c r="F185" s="83">
        <f t="shared" si="70"/>
        <v>84.496700336699973</v>
      </c>
      <c r="G185" s="99">
        <f t="shared" si="57"/>
        <v>6.3057239057238783E-4</v>
      </c>
      <c r="H185" s="75" t="e">
        <f>IF(Selbstdeklaration!$C$119=I185,L185,0)</f>
        <v>#NUM!</v>
      </c>
      <c r="I185" s="66">
        <v>134000</v>
      </c>
      <c r="J185" s="106">
        <f t="shared" si="58"/>
        <v>1747.5585185185003</v>
      </c>
      <c r="K185" s="82">
        <f t="shared" si="59"/>
        <v>1.3041481481481345E-2</v>
      </c>
      <c r="L185" s="83">
        <f t="shared" si="51"/>
        <v>1.4946801346817955</v>
      </c>
      <c r="M185" s="83">
        <f t="shared" si="71"/>
        <v>158.86895622895457</v>
      </c>
      <c r="N185" s="99">
        <f t="shared" si="60"/>
        <v>1.1855892255892132E-3</v>
      </c>
      <c r="O185" s="75" t="e">
        <f>IF(Selbstdeklaration!$C$119=P185,S185,0)</f>
        <v>#NUM!</v>
      </c>
      <c r="P185" s="66">
        <v>134000</v>
      </c>
      <c r="Q185" s="106">
        <f t="shared" si="61"/>
        <v>606.07703703704044</v>
      </c>
      <c r="R185" s="82">
        <f t="shared" si="62"/>
        <v>4.5229629629629882E-3</v>
      </c>
      <c r="S185" s="83">
        <f t="shared" si="52"/>
        <v>0.53845117845086898</v>
      </c>
      <c r="T185" s="83">
        <f t="shared" si="72"/>
        <v>55.09791245791277</v>
      </c>
      <c r="U185" s="99">
        <f t="shared" si="63"/>
        <v>4.1117845117845348E-4</v>
      </c>
      <c r="V185" s="75" t="e">
        <f>IF(Selbstdeklaration!$C$119=W185,Z185,0)</f>
        <v>#NUM!</v>
      </c>
      <c r="W185" s="66">
        <v>134000</v>
      </c>
      <c r="X185" s="106">
        <f t="shared" si="64"/>
        <v>1176.8177777777678</v>
      </c>
      <c r="Y185" s="82">
        <f t="shared" si="65"/>
        <v>8.7822222222221479E-3</v>
      </c>
      <c r="Z185" s="83">
        <f t="shared" si="53"/>
        <v>1.0165656565665648</v>
      </c>
      <c r="AA185" s="83">
        <f t="shared" si="73"/>
        <v>106.98343434343343</v>
      </c>
      <c r="AB185" s="99">
        <f t="shared" si="66"/>
        <v>7.983838383838316E-4</v>
      </c>
      <c r="AC185" s="75" t="e">
        <f>IF(Selbstdeklaration!$C$119=AD185,AE185,0)</f>
        <v>#NUM!</v>
      </c>
      <c r="AD185" s="66">
        <v>134000</v>
      </c>
      <c r="AE185" s="106">
        <f t="shared" si="67"/>
        <v>128.76131687242841</v>
      </c>
      <c r="AF185" s="82">
        <f t="shared" si="68"/>
        <v>9.6090534979424182E-4</v>
      </c>
      <c r="AG185" s="83">
        <f t="shared" si="54"/>
        <v>1.2386831275715906</v>
      </c>
      <c r="AH185" s="83">
        <f t="shared" si="74"/>
        <v>11.705574261129856</v>
      </c>
      <c r="AI185" s="99">
        <f t="shared" si="69"/>
        <v>8.7355031799476538E-5</v>
      </c>
    </row>
    <row r="186" spans="1:35" x14ac:dyDescent="0.3">
      <c r="A186" s="75" t="e">
        <f>IF(Selbstdeklaration!$C$119=B186,E186,0)</f>
        <v>#NUM!</v>
      </c>
      <c r="B186" s="66">
        <v>134500</v>
      </c>
      <c r="C186" s="106">
        <f t="shared" si="55"/>
        <v>932.73259259258862</v>
      </c>
      <c r="D186" s="82">
        <f t="shared" si="56"/>
        <v>6.9348148148147852E-3</v>
      </c>
      <c r="E186" s="83">
        <f t="shared" si="50"/>
        <v>0.29703703703739848</v>
      </c>
      <c r="F186" s="83">
        <f t="shared" si="70"/>
        <v>84.793872053871695</v>
      </c>
      <c r="G186" s="99">
        <f t="shared" si="57"/>
        <v>6.3043771043770776E-4</v>
      </c>
      <c r="H186" s="75" t="e">
        <f>IF(Selbstdeklaration!$C$119=I186,L186,0)</f>
        <v>#NUM!</v>
      </c>
      <c r="I186" s="66">
        <v>134500</v>
      </c>
      <c r="J186" s="106">
        <f t="shared" si="58"/>
        <v>1755.7729629629446</v>
      </c>
      <c r="K186" s="82">
        <f t="shared" si="59"/>
        <v>1.3054074074073937E-2</v>
      </c>
      <c r="L186" s="83">
        <f t="shared" si="51"/>
        <v>0.74791245791412952</v>
      </c>
      <c r="M186" s="83">
        <f t="shared" si="71"/>
        <v>159.61572390572223</v>
      </c>
      <c r="N186" s="99">
        <f t="shared" si="60"/>
        <v>1.1867340067339943E-3</v>
      </c>
      <c r="O186" s="75" t="e">
        <f>IF(Selbstdeklaration!$C$119=P186,S186,0)</f>
        <v>#NUM!</v>
      </c>
      <c r="P186" s="66">
        <v>134500</v>
      </c>
      <c r="Q186" s="106">
        <f t="shared" si="61"/>
        <v>609.03592592592929</v>
      </c>
      <c r="R186" s="82">
        <f t="shared" si="62"/>
        <v>4.5281481481481735E-3</v>
      </c>
      <c r="S186" s="83">
        <f t="shared" si="52"/>
        <v>0.26946127946097354</v>
      </c>
      <c r="T186" s="83">
        <f t="shared" si="72"/>
        <v>55.366902356902663</v>
      </c>
      <c r="U186" s="99">
        <f t="shared" si="63"/>
        <v>4.1164983164983395E-4</v>
      </c>
      <c r="V186" s="75" t="e">
        <f>IF(Selbstdeklaration!$C$119=W186,Z186,0)</f>
        <v>#NUM!</v>
      </c>
      <c r="W186" s="66">
        <v>134500</v>
      </c>
      <c r="X186" s="106">
        <f t="shared" si="64"/>
        <v>1182.4044444444344</v>
      </c>
      <c r="Y186" s="82">
        <f t="shared" si="65"/>
        <v>8.7911111111110361E-3</v>
      </c>
      <c r="Z186" s="83">
        <f t="shared" si="53"/>
        <v>0.50868686868778401</v>
      </c>
      <c r="AA186" s="83">
        <f t="shared" si="73"/>
        <v>107.49131313131221</v>
      </c>
      <c r="AB186" s="99">
        <f t="shared" si="66"/>
        <v>7.9919191919191235E-4</v>
      </c>
      <c r="AC186" s="75" t="e">
        <f>IF(Selbstdeklaration!$C$119=AD186,AE186,0)</f>
        <v>#NUM!</v>
      </c>
      <c r="AD186" s="66">
        <v>134500</v>
      </c>
      <c r="AE186" s="106">
        <f t="shared" si="67"/>
        <v>129.38014403292223</v>
      </c>
      <c r="AF186" s="82">
        <f t="shared" si="68"/>
        <v>9.6193415637860398E-4</v>
      </c>
      <c r="AG186" s="83">
        <f t="shared" si="54"/>
        <v>0.61985596707776836</v>
      </c>
      <c r="AH186" s="83">
        <f t="shared" si="74"/>
        <v>11.761831275720203</v>
      </c>
      <c r="AI186" s="99">
        <f t="shared" si="69"/>
        <v>8.7448559670782179E-5</v>
      </c>
    </row>
    <row r="187" spans="1:35" x14ac:dyDescent="0.3">
      <c r="A187" s="75" t="e">
        <f>IF(Selbstdeklaration!$C$119=B187,E187,0)</f>
        <v>#NUM!</v>
      </c>
      <c r="B187" s="66">
        <v>135000</v>
      </c>
      <c r="C187" s="106">
        <f>+E5</f>
        <v>936</v>
      </c>
      <c r="D187" s="82">
        <f>+C187/B187</f>
        <v>6.933333333333333E-3</v>
      </c>
      <c r="E187" s="83">
        <f t="shared" si="50"/>
        <v>0</v>
      </c>
      <c r="F187" s="83">
        <f t="shared" si="70"/>
        <v>85.090909090909093</v>
      </c>
      <c r="G187" s="99">
        <f t="shared" si="57"/>
        <v>6.3030303030303029E-4</v>
      </c>
      <c r="H187" s="75" t="e">
        <f>IF(Selbstdeklaration!$C$119=I187,L187,0)</f>
        <v>#NUM!</v>
      </c>
      <c r="I187" s="66">
        <v>135000</v>
      </c>
      <c r="J187" s="106">
        <f>+L5</f>
        <v>1764</v>
      </c>
      <c r="K187" s="82">
        <f>+J187/I187</f>
        <v>1.3066666666666667E-2</v>
      </c>
      <c r="L187" s="83">
        <f>+(J187-L5)*K187</f>
        <v>0</v>
      </c>
      <c r="M187" s="83">
        <f t="shared" si="71"/>
        <v>160.36363636363637</v>
      </c>
      <c r="N187" s="99">
        <f t="shared" si="60"/>
        <v>1.1878787878787879E-3</v>
      </c>
      <c r="O187" s="75" t="e">
        <f>IF(Selbstdeklaration!$C$119=P187,S187,0)</f>
        <v>#NUM!</v>
      </c>
      <c r="P187" s="66">
        <v>135000</v>
      </c>
      <c r="Q187" s="106">
        <f>+S5</f>
        <v>612</v>
      </c>
      <c r="R187" s="82">
        <f>+Q187/P187</f>
        <v>4.5333333333333337E-3</v>
      </c>
      <c r="S187" s="83">
        <f>+(Q187-S5)*R187</f>
        <v>0</v>
      </c>
      <c r="T187" s="83">
        <f t="shared" si="72"/>
        <v>55.636363636363633</v>
      </c>
      <c r="U187" s="99">
        <f t="shared" si="63"/>
        <v>4.1212121212121208E-4</v>
      </c>
      <c r="V187" s="75" t="e">
        <f>IF(Selbstdeklaration!$C$119=W187,Z187,0)</f>
        <v>#NUM!</v>
      </c>
      <c r="W187" s="66">
        <v>135000</v>
      </c>
      <c r="X187" s="106">
        <f>+Z5</f>
        <v>1188</v>
      </c>
      <c r="Y187" s="82">
        <f>+X187/W187</f>
        <v>8.8000000000000005E-3</v>
      </c>
      <c r="Z187" s="83">
        <f>+(X187-Z5)*Y187</f>
        <v>0</v>
      </c>
      <c r="AA187" s="83">
        <f t="shared" si="73"/>
        <v>108</v>
      </c>
      <c r="AB187" s="99">
        <f t="shared" si="66"/>
        <v>8.0000000000000004E-4</v>
      </c>
      <c r="AC187" s="75" t="e">
        <f>IF(Selbstdeklaration!$C$119=AD187,AE187,0)</f>
        <v>#NUM!</v>
      </c>
      <c r="AD187" s="66">
        <v>135000</v>
      </c>
      <c r="AE187" s="106">
        <v>130</v>
      </c>
      <c r="AF187" s="82">
        <f>+AE187/AD187</f>
        <v>9.6296296296296299E-4</v>
      </c>
      <c r="AG187" s="83">
        <f>+(AE187-AG5)*AF187</f>
        <v>0</v>
      </c>
      <c r="AH187" s="83">
        <f t="shared" si="74"/>
        <v>11.818181818181818</v>
      </c>
      <c r="AI187" s="99">
        <f t="shared" si="69"/>
        <v>8.7542087542087548E-5</v>
      </c>
    </row>
    <row r="188" spans="1:35" x14ac:dyDescent="0.3">
      <c r="A188" s="75" t="e">
        <f>IF(Selbstdeklaration!$C$119&gt;B188,E188,0)</f>
        <v>#NUM!</v>
      </c>
      <c r="B188" s="66">
        <v>135000</v>
      </c>
      <c r="C188" s="106">
        <f>C187</f>
        <v>936</v>
      </c>
      <c r="D188" s="67">
        <f>+C188/B188</f>
        <v>6.933333333333333E-3</v>
      </c>
      <c r="E188" s="66">
        <f t="shared" si="50"/>
        <v>0</v>
      </c>
      <c r="F188" s="83">
        <f t="shared" si="70"/>
        <v>85.090909090909093</v>
      </c>
      <c r="H188" s="75" t="e">
        <f>IF(Selbstdeklaration!$C$119&gt;I188,L188,0)</f>
        <v>#NUM!</v>
      </c>
      <c r="I188" s="66">
        <v>135000</v>
      </c>
      <c r="J188" s="106">
        <f>J187</f>
        <v>1764</v>
      </c>
      <c r="O188" s="75" t="e">
        <f>IF(Selbstdeklaration!$C$119&gt;P188,S188,0)</f>
        <v>#NUM!</v>
      </c>
      <c r="P188" s="66">
        <v>135000</v>
      </c>
      <c r="Q188" s="106">
        <f>Q187</f>
        <v>612</v>
      </c>
      <c r="V188" s="75" t="e">
        <f>IF(Selbstdeklaration!$C$119&gt;W188,Z188,0)</f>
        <v>#NUM!</v>
      </c>
      <c r="W188" s="66">
        <v>135000</v>
      </c>
      <c r="X188" s="106">
        <f>X187</f>
        <v>1188</v>
      </c>
      <c r="AC188" s="75" t="e">
        <f>IF(Selbstdeklaration!$C$119&gt;AD188,AE188,0)</f>
        <v>#NUM!</v>
      </c>
      <c r="AD188" s="66">
        <v>135000</v>
      </c>
      <c r="AE188" s="106">
        <f>AE187</f>
        <v>130</v>
      </c>
    </row>
    <row r="189" spans="1:35" x14ac:dyDescent="0.3">
      <c r="C189" s="100"/>
      <c r="J189" s="100"/>
      <c r="Q189" s="100"/>
      <c r="X189" s="100"/>
      <c r="AE189" s="100"/>
    </row>
    <row r="190" spans="1:35" x14ac:dyDescent="0.3">
      <c r="A190" s="83" t="e">
        <f>SUM(A6:A188)</f>
        <v>#NUM!</v>
      </c>
      <c r="C190" s="100"/>
      <c r="H190" s="83" t="e">
        <f>SUM(H6:H188)</f>
        <v>#NUM!</v>
      </c>
      <c r="J190" s="100"/>
      <c r="O190" s="83" t="e">
        <f>SUM(O6:O188)</f>
        <v>#NUM!</v>
      </c>
      <c r="Q190" s="100"/>
      <c r="V190" s="83" t="e">
        <f>SUM(V6:V188)</f>
        <v>#NUM!</v>
      </c>
      <c r="X190" s="100"/>
      <c r="AC190" s="83" t="e">
        <f>SUM(AC6:AC188)</f>
        <v>#NUM!</v>
      </c>
      <c r="AE190" s="100"/>
    </row>
  </sheetData>
  <sheetProtection sheet="1" objects="1" scenarios="1"/>
  <printOptions gridLines="1"/>
  <pageMargins left="0.196527777777778" right="0.39374999999999999" top="0.118055555555556" bottom="0.59027777777777801" header="0.51180555555555496" footer="0.51180555555555496"/>
  <pageSetup paperSize="9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190"/>
  <sheetViews>
    <sheetView topLeftCell="B1" zoomScale="130" zoomScaleNormal="130" workbookViewId="0">
      <selection activeCell="C167" sqref="C167"/>
    </sheetView>
  </sheetViews>
  <sheetFormatPr baseColWidth="10" defaultColWidth="11.44140625" defaultRowHeight="14.4" x14ac:dyDescent="0.3"/>
  <cols>
    <col min="1" max="1" width="11.44140625" style="66" hidden="1"/>
    <col min="2" max="2" width="14.44140625" style="66" customWidth="1"/>
    <col min="3" max="3" width="13.88671875" style="66" customWidth="1"/>
    <col min="4" max="4" width="15.33203125" style="67" customWidth="1"/>
    <col min="5" max="5" width="9.44140625" style="66" customWidth="1"/>
    <col min="6" max="6" width="11.44140625" style="66" hidden="1"/>
    <col min="7" max="7" width="12.6640625" style="66" hidden="1" customWidth="1"/>
    <col min="8" max="8" width="13.88671875" style="66" customWidth="1"/>
    <col min="9" max="9" width="15.33203125" style="67" customWidth="1"/>
    <col min="10" max="10" width="9.44140625" style="66" customWidth="1"/>
    <col min="11" max="11" width="11.44140625" style="66" hidden="1"/>
    <col min="12" max="12" width="12.6640625" style="66" hidden="1" customWidth="1"/>
    <col min="13" max="13" width="13.88671875" style="66" customWidth="1"/>
    <col min="14" max="14" width="15.33203125" style="67" customWidth="1"/>
    <col min="15" max="15" width="9.44140625" style="66" customWidth="1"/>
    <col min="16" max="16" width="11.44140625" style="66" hidden="1"/>
    <col min="17" max="17" width="12.6640625" style="66" hidden="1" customWidth="1"/>
    <col min="18" max="18" width="13.88671875" style="66" customWidth="1"/>
    <col min="19" max="19" width="15.33203125" style="67" customWidth="1"/>
    <col min="20" max="20" width="9.44140625" style="66" customWidth="1"/>
    <col min="21" max="21" width="4.109375" style="66" hidden="1" customWidth="1"/>
    <col min="22" max="22" width="12.6640625" style="66" customWidth="1"/>
    <col min="23" max="23" width="13.88671875" style="66" customWidth="1"/>
    <col min="24" max="24" width="15.33203125" style="67" customWidth="1"/>
    <col min="25" max="25" width="9.44140625" style="66" customWidth="1"/>
    <col min="26" max="1024" width="11.44140625" style="66"/>
  </cols>
  <sheetData>
    <row r="1" spans="1:25" ht="15.6" x14ac:dyDescent="0.3">
      <c r="B1" s="68" t="s">
        <v>143</v>
      </c>
      <c r="C1" s="68"/>
      <c r="G1" s="68" t="s">
        <v>143</v>
      </c>
      <c r="H1" s="68"/>
      <c r="L1" s="68" t="s">
        <v>143</v>
      </c>
      <c r="M1" s="68"/>
      <c r="Q1" s="68" t="s">
        <v>143</v>
      </c>
      <c r="R1" s="68"/>
      <c r="V1" s="68" t="s">
        <v>143</v>
      </c>
    </row>
    <row r="2" spans="1:25" ht="15.6" x14ac:dyDescent="0.3">
      <c r="B2" s="69"/>
      <c r="G2" s="69"/>
      <c r="L2" s="69"/>
      <c r="Q2" s="69"/>
      <c r="V2" s="69"/>
    </row>
    <row r="3" spans="1:25" s="84" customFormat="1" x14ac:dyDescent="0.3">
      <c r="C3" s="70" t="s">
        <v>11</v>
      </c>
      <c r="D3" s="82"/>
      <c r="H3" s="70" t="s">
        <v>12</v>
      </c>
      <c r="I3" s="82" t="s">
        <v>144</v>
      </c>
      <c r="M3" s="70" t="s">
        <v>13</v>
      </c>
      <c r="N3" s="82" t="s">
        <v>145</v>
      </c>
      <c r="R3" s="70" t="s">
        <v>14</v>
      </c>
      <c r="S3" s="82" t="s">
        <v>146</v>
      </c>
      <c r="V3" s="66"/>
      <c r="W3" s="70" t="s">
        <v>147</v>
      </c>
      <c r="X3" s="67" t="s">
        <v>148</v>
      </c>
      <c r="Y3" s="66"/>
    </row>
    <row r="4" spans="1:25" ht="43.2" x14ac:dyDescent="0.3">
      <c r="A4" s="66" t="s">
        <v>11</v>
      </c>
      <c r="B4" s="71" t="s">
        <v>149</v>
      </c>
      <c r="C4" s="71" t="s">
        <v>150</v>
      </c>
      <c r="D4" s="72" t="s">
        <v>151</v>
      </c>
      <c r="E4" s="73" t="s">
        <v>152</v>
      </c>
      <c r="F4" s="66" t="s">
        <v>12</v>
      </c>
      <c r="G4" s="71" t="s">
        <v>149</v>
      </c>
      <c r="H4" s="71" t="s">
        <v>150</v>
      </c>
      <c r="I4" s="72" t="s">
        <v>151</v>
      </c>
      <c r="J4" s="73" t="s">
        <v>152</v>
      </c>
      <c r="K4" s="66" t="s">
        <v>13</v>
      </c>
      <c r="L4" s="71" t="s">
        <v>149</v>
      </c>
      <c r="M4" s="71" t="s">
        <v>150</v>
      </c>
      <c r="N4" s="72" t="s">
        <v>151</v>
      </c>
      <c r="O4" s="73" t="s">
        <v>152</v>
      </c>
      <c r="P4" s="66" t="s">
        <v>14</v>
      </c>
      <c r="Q4" s="71" t="s">
        <v>149</v>
      </c>
      <c r="R4" s="71" t="s">
        <v>150</v>
      </c>
      <c r="S4" s="72" t="s">
        <v>151</v>
      </c>
      <c r="T4" s="73" t="s">
        <v>152</v>
      </c>
      <c r="V4" s="71" t="s">
        <v>149</v>
      </c>
      <c r="W4" s="71" t="s">
        <v>153</v>
      </c>
      <c r="X4" s="72" t="s">
        <v>151</v>
      </c>
      <c r="Y4" s="73" t="s">
        <v>154</v>
      </c>
    </row>
    <row r="5" spans="1:25" x14ac:dyDescent="0.3">
      <c r="B5" s="66">
        <v>45000</v>
      </c>
      <c r="C5" s="74">
        <f>9*36</f>
        <v>324</v>
      </c>
      <c r="E5" s="74">
        <f>26*36</f>
        <v>936</v>
      </c>
      <c r="G5" s="66">
        <v>45000</v>
      </c>
      <c r="H5" s="74">
        <f>13.5*36</f>
        <v>486</v>
      </c>
      <c r="J5" s="74">
        <f>49*36</f>
        <v>1764</v>
      </c>
      <c r="L5" s="66">
        <v>45000</v>
      </c>
      <c r="M5" s="74">
        <f>4.5*36</f>
        <v>162</v>
      </c>
      <c r="O5" s="74">
        <f>17*36</f>
        <v>612</v>
      </c>
      <c r="Q5" s="66">
        <v>45000</v>
      </c>
      <c r="R5" s="74">
        <f>9*36</f>
        <v>324</v>
      </c>
      <c r="T5" s="74">
        <f>33*36</f>
        <v>1188</v>
      </c>
      <c r="V5" s="66">
        <v>45000</v>
      </c>
      <c r="W5" s="74">
        <v>35</v>
      </c>
      <c r="Y5" s="74">
        <v>130</v>
      </c>
    </row>
    <row r="6" spans="1:25" s="79" customFormat="1" ht="27.75" customHeight="1" x14ac:dyDescent="0.3">
      <c r="A6" s="75">
        <f>IF(Selbstdeklaration!$F$130&lt;B7,E7,0)</f>
        <v>55.636363636363633</v>
      </c>
      <c r="C6" s="85">
        <f>+C5/36</f>
        <v>9</v>
      </c>
      <c r="D6" s="78"/>
      <c r="F6" s="75">
        <f>IF(Selbstdeklaration!$F$130&lt;G7,J7,0)</f>
        <v>116.18181818181819</v>
      </c>
      <c r="H6" s="85">
        <f>+H5/36</f>
        <v>13.5</v>
      </c>
      <c r="I6" s="78"/>
      <c r="K6" s="75">
        <f>IF(Selbstdeklaration!$F$130&lt;L7,O7,0)</f>
        <v>40.909090909090907</v>
      </c>
      <c r="M6" s="85">
        <f>+M5/36</f>
        <v>4.5</v>
      </c>
      <c r="N6" s="78"/>
      <c r="P6" s="75">
        <f>IF(Selbstdeklaration!$F$130&lt;Q7,T7,0)</f>
        <v>78.545454545454547</v>
      </c>
      <c r="R6" s="85">
        <f>+R5/36</f>
        <v>9</v>
      </c>
      <c r="S6" s="78"/>
      <c r="W6" s="85">
        <v>35</v>
      </c>
      <c r="X6" s="78"/>
    </row>
    <row r="7" spans="1:25" x14ac:dyDescent="0.3">
      <c r="A7" s="75">
        <f>IF(Selbstdeklaration!$F$130=B7,E7,0)</f>
        <v>0</v>
      </c>
      <c r="B7" s="66">
        <v>45000</v>
      </c>
      <c r="C7" s="83">
        <f>+C5</f>
        <v>324</v>
      </c>
      <c r="D7" s="82">
        <f>+C7/B7</f>
        <v>7.1999999999999998E-3</v>
      </c>
      <c r="E7" s="83">
        <f t="shared" ref="E7:E38" si="0">+($E$5-C7)/11</f>
        <v>55.636363636363633</v>
      </c>
      <c r="F7" s="75">
        <f>IF(Selbstdeklaration!$F$130=G7,J7,0)</f>
        <v>0</v>
      </c>
      <c r="G7" s="66">
        <v>45000</v>
      </c>
      <c r="H7" s="83">
        <f>+H5</f>
        <v>486</v>
      </c>
      <c r="I7" s="82">
        <f>+H7/G7</f>
        <v>1.0800000000000001E-2</v>
      </c>
      <c r="J7" s="83">
        <f t="shared" ref="J7:J38" si="1">+($J$5-H7)/11</f>
        <v>116.18181818181819</v>
      </c>
      <c r="K7" s="75">
        <f>IF(Selbstdeklaration!$F$130=L7,O7,0)</f>
        <v>0</v>
      </c>
      <c r="L7" s="66">
        <v>45000</v>
      </c>
      <c r="M7" s="83">
        <f>+M5</f>
        <v>162</v>
      </c>
      <c r="N7" s="82">
        <f>+M7/L7</f>
        <v>3.5999999999999999E-3</v>
      </c>
      <c r="O7" s="83">
        <f t="shared" ref="O7:O38" si="2">+($O$5-M7)/11</f>
        <v>40.909090909090907</v>
      </c>
      <c r="P7" s="75">
        <f>IF(Selbstdeklaration!$F$130=Q7,T7,0)</f>
        <v>0</v>
      </c>
      <c r="Q7" s="66">
        <v>45000</v>
      </c>
      <c r="R7" s="83">
        <f>+R5</f>
        <v>324</v>
      </c>
      <c r="S7" s="82">
        <f>+R7/Q7</f>
        <v>7.1999999999999998E-3</v>
      </c>
      <c r="T7" s="83">
        <f t="shared" ref="T7:T38" si="3">+($T$5-R7)/11</f>
        <v>78.545454545454547</v>
      </c>
      <c r="V7" s="66">
        <v>45000</v>
      </c>
      <c r="W7" s="83">
        <f>+W5</f>
        <v>35</v>
      </c>
      <c r="X7" s="82">
        <f>+W7/V7</f>
        <v>7.7777777777777773E-4</v>
      </c>
      <c r="Y7" s="83">
        <f t="shared" ref="Y7:Y38" si="4">+($Y$5-W7)</f>
        <v>95</v>
      </c>
    </row>
    <row r="8" spans="1:25" hidden="1" x14ac:dyDescent="0.3">
      <c r="A8" s="75">
        <f>IF(Selbstdeklaration!$F$130=B8,E8,0)</f>
        <v>0</v>
      </c>
      <c r="B8" s="66">
        <v>45500</v>
      </c>
      <c r="C8" s="83">
        <f t="shared" ref="C8:C39" si="5">+B8*D8</f>
        <v>327.53259259259255</v>
      </c>
      <c r="D8" s="82">
        <f t="shared" ref="D8:D39" si="6">D7+($D$187-$D$7)/90000*500</f>
        <v>7.1985185185185182E-3</v>
      </c>
      <c r="E8" s="83">
        <f t="shared" si="0"/>
        <v>55.315218855218859</v>
      </c>
      <c r="F8" s="75">
        <f>IF(Selbstdeklaration!$F$130=G8,J8,0)</f>
        <v>0</v>
      </c>
      <c r="G8" s="66">
        <v>45500</v>
      </c>
      <c r="H8" s="83">
        <f t="shared" ref="H8:H39" si="7">+G8*I8</f>
        <v>491.97296296296298</v>
      </c>
      <c r="I8" s="82">
        <f t="shared" ref="I8:I39" si="8">I7+($I$187-$I$7)/90000*500</f>
        <v>1.0812592592592592E-2</v>
      </c>
      <c r="J8" s="83">
        <f t="shared" si="1"/>
        <v>115.63882154882154</v>
      </c>
      <c r="K8" s="75">
        <f>IF(Selbstdeklaration!$F$130=L8,O8,0)</f>
        <v>0</v>
      </c>
      <c r="L8" s="66">
        <v>45500</v>
      </c>
      <c r="M8" s="83">
        <f t="shared" ref="M8:M39" si="9">+L8*N8</f>
        <v>164.03592592592594</v>
      </c>
      <c r="N8" s="82">
        <f t="shared" ref="N8:N39" si="10">N7+($N$187-$N$7)/90000*500</f>
        <v>3.6051851851851852E-3</v>
      </c>
      <c r="O8" s="83">
        <f t="shared" si="2"/>
        <v>40.724006734006736</v>
      </c>
      <c r="P8" s="75">
        <f>IF(Selbstdeklaration!$F$130=Q8,T8,0)</f>
        <v>0</v>
      </c>
      <c r="Q8" s="66">
        <v>45500</v>
      </c>
      <c r="R8" s="83">
        <f t="shared" ref="R8:R39" si="11">+Q8*S8</f>
        <v>328.00444444444446</v>
      </c>
      <c r="S8" s="82">
        <f t="shared" ref="S8:S39" si="12">S7+($S$187-$S$7)/90000*500</f>
        <v>7.2088888888888888E-3</v>
      </c>
      <c r="T8" s="83">
        <f t="shared" si="3"/>
        <v>78.181414141414137</v>
      </c>
      <c r="V8" s="66">
        <v>45500</v>
      </c>
      <c r="W8" s="83">
        <f t="shared" ref="W8:W39" si="13">+V8*X8</f>
        <v>35.435699588477362</v>
      </c>
      <c r="X8" s="82">
        <f t="shared" ref="X8:X39" si="14">X7+($X$187-$X$7)/90000*500</f>
        <v>7.7880658436213989E-4</v>
      </c>
      <c r="Y8" s="83">
        <f t="shared" si="4"/>
        <v>94.564300411522638</v>
      </c>
    </row>
    <row r="9" spans="1:25" hidden="1" x14ac:dyDescent="0.3">
      <c r="A9" s="75">
        <f>IF(Selbstdeklaration!$F$130=B9,E9,0)</f>
        <v>0</v>
      </c>
      <c r="B9" s="66">
        <v>46000</v>
      </c>
      <c r="C9" s="83">
        <f t="shared" si="5"/>
        <v>331.06370370370365</v>
      </c>
      <c r="D9" s="82">
        <f t="shared" si="6"/>
        <v>7.1970370370370365E-3</v>
      </c>
      <c r="E9" s="83">
        <f t="shared" si="0"/>
        <v>54.994208754208763</v>
      </c>
      <c r="F9" s="75">
        <f>IF(Selbstdeklaration!$F$130=G9,J9,0)</f>
        <v>0</v>
      </c>
      <c r="G9" s="66">
        <v>46000</v>
      </c>
      <c r="H9" s="83">
        <f t="shared" si="7"/>
        <v>497.95851851851847</v>
      </c>
      <c r="I9" s="82">
        <f t="shared" si="8"/>
        <v>1.0825185185185184E-2</v>
      </c>
      <c r="J9" s="83">
        <f t="shared" si="1"/>
        <v>115.09468013468013</v>
      </c>
      <c r="K9" s="75">
        <f>IF(Selbstdeklaration!$F$130=L9,O9,0)</f>
        <v>0</v>
      </c>
      <c r="L9" s="66">
        <v>46000</v>
      </c>
      <c r="M9" s="83">
        <f t="shared" si="9"/>
        <v>166.07703703703706</v>
      </c>
      <c r="N9" s="82">
        <f t="shared" si="10"/>
        <v>3.6103703703703706E-3</v>
      </c>
      <c r="O9" s="83">
        <f t="shared" si="2"/>
        <v>40.538451178451176</v>
      </c>
      <c r="P9" s="75">
        <f>IF(Selbstdeklaration!$F$130=Q9,T9,0)</f>
        <v>0</v>
      </c>
      <c r="Q9" s="66">
        <v>46000</v>
      </c>
      <c r="R9" s="83">
        <f t="shared" si="11"/>
        <v>332.01777777777778</v>
      </c>
      <c r="S9" s="82">
        <f t="shared" si="12"/>
        <v>7.2177777777777778E-3</v>
      </c>
      <c r="T9" s="83">
        <f t="shared" si="3"/>
        <v>77.816565656565658</v>
      </c>
      <c r="V9" s="66">
        <v>46000</v>
      </c>
      <c r="W9" s="83">
        <f t="shared" si="13"/>
        <v>35.872427983539097</v>
      </c>
      <c r="X9" s="82">
        <f t="shared" si="14"/>
        <v>7.7983539094650205E-4</v>
      </c>
      <c r="Y9" s="83">
        <f t="shared" si="4"/>
        <v>94.127572016460903</v>
      </c>
    </row>
    <row r="10" spans="1:25" hidden="1" x14ac:dyDescent="0.3">
      <c r="A10" s="75">
        <f>IF(Selbstdeklaration!$F$130=B10,E10,0)</f>
        <v>0</v>
      </c>
      <c r="B10" s="66">
        <v>46500</v>
      </c>
      <c r="C10" s="83">
        <f t="shared" si="5"/>
        <v>334.59333333333331</v>
      </c>
      <c r="D10" s="82">
        <f t="shared" si="6"/>
        <v>7.1955555555555549E-3</v>
      </c>
      <c r="E10" s="83">
        <f t="shared" si="0"/>
        <v>54.673333333333339</v>
      </c>
      <c r="F10" s="75">
        <f>IF(Selbstdeklaration!$F$130=G10,J10,0)</f>
        <v>0</v>
      </c>
      <c r="G10" s="66">
        <v>46500</v>
      </c>
      <c r="H10" s="83">
        <f t="shared" si="7"/>
        <v>503.95666666666659</v>
      </c>
      <c r="I10" s="82">
        <f t="shared" si="8"/>
        <v>1.0837777777777776E-2</v>
      </c>
      <c r="J10" s="83">
        <f t="shared" si="1"/>
        <v>114.54939393939395</v>
      </c>
      <c r="K10" s="75">
        <f>IF(Selbstdeklaration!$F$130=L10,O10,0)</f>
        <v>0</v>
      </c>
      <c r="L10" s="66">
        <v>46500</v>
      </c>
      <c r="M10" s="83">
        <f t="shared" si="9"/>
        <v>168.12333333333333</v>
      </c>
      <c r="N10" s="82">
        <f t="shared" si="10"/>
        <v>3.6155555555555559E-3</v>
      </c>
      <c r="O10" s="83">
        <f t="shared" si="2"/>
        <v>40.352424242424242</v>
      </c>
      <c r="P10" s="75">
        <f>IF(Selbstdeklaration!$F$130=Q10,T10,0)</f>
        <v>0</v>
      </c>
      <c r="Q10" s="66">
        <v>46500</v>
      </c>
      <c r="R10" s="83">
        <f t="shared" si="11"/>
        <v>336.04</v>
      </c>
      <c r="S10" s="82">
        <f t="shared" si="12"/>
        <v>7.2266666666666668E-3</v>
      </c>
      <c r="T10" s="83">
        <f t="shared" si="3"/>
        <v>77.450909090909093</v>
      </c>
      <c r="V10" s="66">
        <v>46500</v>
      </c>
      <c r="W10" s="83">
        <f t="shared" si="13"/>
        <v>36.310185185185183</v>
      </c>
      <c r="X10" s="82">
        <f t="shared" si="14"/>
        <v>7.8086419753086421E-4</v>
      </c>
      <c r="Y10" s="83">
        <f t="shared" si="4"/>
        <v>93.68981481481481</v>
      </c>
    </row>
    <row r="11" spans="1:25" hidden="1" x14ac:dyDescent="0.3">
      <c r="A11" s="75">
        <f>IF(Selbstdeklaration!$F$130=B11,E11,0)</f>
        <v>0</v>
      </c>
      <c r="B11" s="66">
        <v>47000</v>
      </c>
      <c r="C11" s="83">
        <f t="shared" si="5"/>
        <v>338.12148148148145</v>
      </c>
      <c r="D11" s="82">
        <f t="shared" si="6"/>
        <v>7.1940740740740732E-3</v>
      </c>
      <c r="E11" s="83">
        <f t="shared" si="0"/>
        <v>54.3525925925926</v>
      </c>
      <c r="F11" s="75">
        <f>IF(Selbstdeklaration!$F$130=G11,J11,0)</f>
        <v>0</v>
      </c>
      <c r="G11" s="66">
        <v>47000</v>
      </c>
      <c r="H11" s="83">
        <f t="shared" si="7"/>
        <v>509.96740740740728</v>
      </c>
      <c r="I11" s="82">
        <f t="shared" si="8"/>
        <v>1.0850370370370368E-2</v>
      </c>
      <c r="J11" s="83">
        <f t="shared" si="1"/>
        <v>114.00296296296297</v>
      </c>
      <c r="K11" s="75">
        <f>IF(Selbstdeklaration!$F$130=L11,O11,0)</f>
        <v>0</v>
      </c>
      <c r="L11" s="66">
        <v>47000</v>
      </c>
      <c r="M11" s="83">
        <f t="shared" si="9"/>
        <v>170.17481481481482</v>
      </c>
      <c r="N11" s="82">
        <f t="shared" si="10"/>
        <v>3.6207407407407412E-3</v>
      </c>
      <c r="O11" s="83">
        <f t="shared" si="2"/>
        <v>40.165925925925926</v>
      </c>
      <c r="P11" s="75">
        <f>IF(Selbstdeklaration!$F$130=Q11,T11,0)</f>
        <v>0</v>
      </c>
      <c r="Q11" s="66">
        <v>47000</v>
      </c>
      <c r="R11" s="83">
        <f t="shared" si="11"/>
        <v>340.07111111111112</v>
      </c>
      <c r="S11" s="82">
        <f t="shared" si="12"/>
        <v>7.2355555555555558E-3</v>
      </c>
      <c r="T11" s="83">
        <f t="shared" si="3"/>
        <v>77.084444444444443</v>
      </c>
      <c r="V11" s="66">
        <v>47000</v>
      </c>
      <c r="W11" s="83">
        <f t="shared" si="13"/>
        <v>36.748971193415642</v>
      </c>
      <c r="X11" s="82">
        <f t="shared" si="14"/>
        <v>7.8189300411522636E-4</v>
      </c>
      <c r="Y11" s="83">
        <f t="shared" si="4"/>
        <v>93.251028806584358</v>
      </c>
    </row>
    <row r="12" spans="1:25" s="79" customFormat="1" hidden="1" x14ac:dyDescent="0.3">
      <c r="A12" s="75">
        <f>IF(Selbstdeklaration!$F$130=B12,E12,0)</f>
        <v>0</v>
      </c>
      <c r="B12" s="79">
        <v>47500</v>
      </c>
      <c r="C12" s="83">
        <f t="shared" si="5"/>
        <v>341.6481481481481</v>
      </c>
      <c r="D12" s="82">
        <f t="shared" si="6"/>
        <v>7.1925925925925916E-3</v>
      </c>
      <c r="E12" s="83">
        <f t="shared" si="0"/>
        <v>54.03198653198654</v>
      </c>
      <c r="F12" s="75">
        <f>IF(Selbstdeklaration!$F$130=G12,J12,0)</f>
        <v>0</v>
      </c>
      <c r="G12" s="79">
        <v>47500</v>
      </c>
      <c r="H12" s="83">
        <f t="shared" si="7"/>
        <v>515.99074074074053</v>
      </c>
      <c r="I12" s="82">
        <f t="shared" si="8"/>
        <v>1.086296296296296E-2</v>
      </c>
      <c r="J12" s="83">
        <f t="shared" si="1"/>
        <v>113.45538720538724</v>
      </c>
      <c r="K12" s="75">
        <f>IF(Selbstdeklaration!$F$130=L12,O12,0)</f>
        <v>0</v>
      </c>
      <c r="L12" s="79">
        <v>47500</v>
      </c>
      <c r="M12" s="83">
        <f t="shared" si="9"/>
        <v>172.23148148148152</v>
      </c>
      <c r="N12" s="82">
        <f t="shared" si="10"/>
        <v>3.6259259259259265E-3</v>
      </c>
      <c r="O12" s="83">
        <f t="shared" si="2"/>
        <v>39.978956228956228</v>
      </c>
      <c r="P12" s="75">
        <f>IF(Selbstdeklaration!$F$130=Q12,T12,0)</f>
        <v>0</v>
      </c>
      <c r="Q12" s="79">
        <v>47500</v>
      </c>
      <c r="R12" s="83">
        <f t="shared" si="11"/>
        <v>344.11111111111114</v>
      </c>
      <c r="S12" s="82">
        <f t="shared" si="12"/>
        <v>7.2444444444444448E-3</v>
      </c>
      <c r="T12" s="83">
        <f t="shared" si="3"/>
        <v>76.717171717171723</v>
      </c>
      <c r="V12" s="79">
        <v>47500</v>
      </c>
      <c r="W12" s="83">
        <f t="shared" si="13"/>
        <v>37.188786008230451</v>
      </c>
      <c r="X12" s="82">
        <f t="shared" si="14"/>
        <v>7.8292181069958852E-4</v>
      </c>
      <c r="Y12" s="83">
        <f t="shared" si="4"/>
        <v>92.811213991769549</v>
      </c>
    </row>
    <row r="13" spans="1:25" hidden="1" x14ac:dyDescent="0.3">
      <c r="A13" s="75">
        <f>IF(Selbstdeklaration!$F$130=B13,E13,0)</f>
        <v>0</v>
      </c>
      <c r="B13" s="66">
        <v>48000</v>
      </c>
      <c r="C13" s="83">
        <f t="shared" si="5"/>
        <v>345.17333333333329</v>
      </c>
      <c r="D13" s="82">
        <f t="shared" si="6"/>
        <v>7.1911111111111099E-3</v>
      </c>
      <c r="E13" s="83">
        <f t="shared" si="0"/>
        <v>53.711515151515158</v>
      </c>
      <c r="F13" s="75">
        <f>IF(Selbstdeklaration!$F$130=G13,J13,0)</f>
        <v>0</v>
      </c>
      <c r="G13" s="66">
        <v>48000</v>
      </c>
      <c r="H13" s="83">
        <f t="shared" si="7"/>
        <v>522.02666666666653</v>
      </c>
      <c r="I13" s="82">
        <f t="shared" si="8"/>
        <v>1.0875555555555552E-2</v>
      </c>
      <c r="J13" s="83">
        <f t="shared" si="1"/>
        <v>112.90666666666667</v>
      </c>
      <c r="K13" s="75">
        <f>IF(Selbstdeklaration!$F$130=L13,O13,0)</f>
        <v>0</v>
      </c>
      <c r="L13" s="66">
        <v>48000</v>
      </c>
      <c r="M13" s="83">
        <f t="shared" si="9"/>
        <v>174.29333333333338</v>
      </c>
      <c r="N13" s="82">
        <f t="shared" si="10"/>
        <v>3.6311111111111119E-3</v>
      </c>
      <c r="O13" s="83">
        <f t="shared" si="2"/>
        <v>39.791515151515142</v>
      </c>
      <c r="P13" s="75">
        <f>IF(Selbstdeklaration!$F$130=Q13,T13,0)</f>
        <v>0</v>
      </c>
      <c r="Q13" s="66">
        <v>48000</v>
      </c>
      <c r="R13" s="83">
        <f t="shared" si="11"/>
        <v>348.16</v>
      </c>
      <c r="S13" s="82">
        <f t="shared" si="12"/>
        <v>7.2533333333333339E-3</v>
      </c>
      <c r="T13" s="83">
        <f t="shared" si="3"/>
        <v>76.349090909090904</v>
      </c>
      <c r="V13" s="66">
        <v>48000</v>
      </c>
      <c r="W13" s="83">
        <f t="shared" si="13"/>
        <v>37.629629629629633</v>
      </c>
      <c r="X13" s="82">
        <f t="shared" si="14"/>
        <v>7.8395061728395068E-4</v>
      </c>
      <c r="Y13" s="83">
        <f t="shared" si="4"/>
        <v>92.370370370370367</v>
      </c>
    </row>
    <row r="14" spans="1:25" hidden="1" x14ac:dyDescent="0.3">
      <c r="A14" s="75">
        <f>IF(Selbstdeklaration!$F$130=B14,E14,0)</f>
        <v>0</v>
      </c>
      <c r="B14" s="66">
        <v>48500</v>
      </c>
      <c r="C14" s="83">
        <f t="shared" si="5"/>
        <v>348.69703703703698</v>
      </c>
      <c r="D14" s="82">
        <f t="shared" si="6"/>
        <v>7.1896296296296283E-3</v>
      </c>
      <c r="E14" s="83">
        <f t="shared" si="0"/>
        <v>53.391178451178455</v>
      </c>
      <c r="F14" s="75">
        <f>IF(Selbstdeklaration!$F$130=G14,J14,0)</f>
        <v>0</v>
      </c>
      <c r="G14" s="66">
        <v>48500</v>
      </c>
      <c r="H14" s="83">
        <f t="shared" si="7"/>
        <v>528.07518518518498</v>
      </c>
      <c r="I14" s="82">
        <f t="shared" si="8"/>
        <v>1.0888148148148143E-2</v>
      </c>
      <c r="J14" s="83">
        <f t="shared" si="1"/>
        <v>112.35680134680136</v>
      </c>
      <c r="K14" s="75">
        <f>IF(Selbstdeklaration!$F$130=L14,O14,0)</f>
        <v>0</v>
      </c>
      <c r="L14" s="66">
        <v>48500</v>
      </c>
      <c r="M14" s="83">
        <f t="shared" si="9"/>
        <v>176.36037037037042</v>
      </c>
      <c r="N14" s="82">
        <f t="shared" si="10"/>
        <v>3.6362962962962972E-3</v>
      </c>
      <c r="O14" s="83">
        <f t="shared" si="2"/>
        <v>39.603602693602689</v>
      </c>
      <c r="P14" s="75">
        <f>IF(Selbstdeklaration!$F$130=Q14,T14,0)</f>
        <v>0</v>
      </c>
      <c r="Q14" s="66">
        <v>48500</v>
      </c>
      <c r="R14" s="83">
        <f t="shared" si="11"/>
        <v>352.21777777777783</v>
      </c>
      <c r="S14" s="82">
        <f t="shared" si="12"/>
        <v>7.2622222222222229E-3</v>
      </c>
      <c r="T14" s="83">
        <f t="shared" si="3"/>
        <v>75.980202020202015</v>
      </c>
      <c r="V14" s="66">
        <v>48500</v>
      </c>
      <c r="W14" s="83">
        <f t="shared" si="13"/>
        <v>38.071502057613174</v>
      </c>
      <c r="X14" s="82">
        <f t="shared" si="14"/>
        <v>7.8497942386831284E-4</v>
      </c>
      <c r="Y14" s="83">
        <f t="shared" si="4"/>
        <v>91.928497942386826</v>
      </c>
    </row>
    <row r="15" spans="1:25" hidden="1" x14ac:dyDescent="0.3">
      <c r="A15" s="75">
        <f>IF(Selbstdeklaration!$F$130=B15,E15,0)</f>
        <v>0</v>
      </c>
      <c r="B15" s="66">
        <v>49000</v>
      </c>
      <c r="C15" s="83">
        <f t="shared" si="5"/>
        <v>352.21925925925916</v>
      </c>
      <c r="D15" s="82">
        <f t="shared" si="6"/>
        <v>7.1881481481481466E-3</v>
      </c>
      <c r="E15" s="83">
        <f t="shared" si="0"/>
        <v>53.070976430976437</v>
      </c>
      <c r="F15" s="75">
        <f>IF(Selbstdeklaration!$F$130=G15,J15,0)</f>
        <v>0</v>
      </c>
      <c r="G15" s="66">
        <v>49000</v>
      </c>
      <c r="H15" s="83">
        <f t="shared" si="7"/>
        <v>534.136296296296</v>
      </c>
      <c r="I15" s="82">
        <f t="shared" si="8"/>
        <v>1.0900740740740735E-2</v>
      </c>
      <c r="J15" s="83">
        <f t="shared" si="1"/>
        <v>111.80579124579127</v>
      </c>
      <c r="K15" s="75">
        <f>IF(Selbstdeklaration!$F$130=L15,O15,0)</f>
        <v>0</v>
      </c>
      <c r="L15" s="66">
        <v>49000</v>
      </c>
      <c r="M15" s="83">
        <f t="shared" si="9"/>
        <v>178.43259259259264</v>
      </c>
      <c r="N15" s="82">
        <f t="shared" si="10"/>
        <v>3.6414814814814825E-3</v>
      </c>
      <c r="O15" s="83">
        <f t="shared" si="2"/>
        <v>39.415218855218853</v>
      </c>
      <c r="P15" s="75">
        <f>IF(Selbstdeklaration!$F$130=Q15,T15,0)</f>
        <v>0</v>
      </c>
      <c r="Q15" s="66">
        <v>49000</v>
      </c>
      <c r="R15" s="83">
        <f t="shared" si="11"/>
        <v>356.28444444444449</v>
      </c>
      <c r="S15" s="82">
        <f t="shared" si="12"/>
        <v>7.2711111111111119E-3</v>
      </c>
      <c r="T15" s="83">
        <f t="shared" si="3"/>
        <v>75.61050505050504</v>
      </c>
      <c r="V15" s="66">
        <v>49000</v>
      </c>
      <c r="W15" s="83">
        <f t="shared" si="13"/>
        <v>38.514403292181072</v>
      </c>
      <c r="X15" s="82">
        <f t="shared" si="14"/>
        <v>7.86008230452675E-4</v>
      </c>
      <c r="Y15" s="83">
        <f t="shared" si="4"/>
        <v>91.485596707818928</v>
      </c>
    </row>
    <row r="16" spans="1:25" hidden="1" x14ac:dyDescent="0.3">
      <c r="A16" s="75">
        <f>IF(Selbstdeklaration!$F$130=B16,E16,0)</f>
        <v>0</v>
      </c>
      <c r="B16" s="79">
        <v>49500</v>
      </c>
      <c r="C16" s="83">
        <f t="shared" si="5"/>
        <v>355.7399999999999</v>
      </c>
      <c r="D16" s="82">
        <f t="shared" si="6"/>
        <v>7.186666666666665E-3</v>
      </c>
      <c r="E16" s="83">
        <f t="shared" si="0"/>
        <v>52.750909090909097</v>
      </c>
      <c r="F16" s="75">
        <f>IF(Selbstdeklaration!$F$130=G16,J16,0)</f>
        <v>0</v>
      </c>
      <c r="G16" s="79">
        <v>49500</v>
      </c>
      <c r="H16" s="83">
        <f t="shared" si="7"/>
        <v>540.2099999999997</v>
      </c>
      <c r="I16" s="82">
        <f t="shared" si="8"/>
        <v>1.0913333333333327E-2</v>
      </c>
      <c r="J16" s="83">
        <f t="shared" si="1"/>
        <v>111.2536363636364</v>
      </c>
      <c r="K16" s="75">
        <f>IF(Selbstdeklaration!$F$130=L16,O16,0)</f>
        <v>0</v>
      </c>
      <c r="L16" s="79">
        <v>49500</v>
      </c>
      <c r="M16" s="83">
        <f t="shared" si="9"/>
        <v>180.51000000000005</v>
      </c>
      <c r="N16" s="82">
        <f t="shared" si="10"/>
        <v>3.6466666666666678E-3</v>
      </c>
      <c r="O16" s="83">
        <f t="shared" si="2"/>
        <v>39.226363636363629</v>
      </c>
      <c r="P16" s="75">
        <f>IF(Selbstdeklaration!$F$130=Q16,T16,0)</f>
        <v>0</v>
      </c>
      <c r="Q16" s="79">
        <v>49500</v>
      </c>
      <c r="R16" s="83">
        <f t="shared" si="11"/>
        <v>360.36000000000007</v>
      </c>
      <c r="S16" s="82">
        <f t="shared" si="12"/>
        <v>7.2800000000000009E-3</v>
      </c>
      <c r="T16" s="83">
        <f t="shared" si="3"/>
        <v>75.239999999999995</v>
      </c>
      <c r="V16" s="79">
        <v>49500</v>
      </c>
      <c r="W16" s="83">
        <f t="shared" si="13"/>
        <v>38.958333333333336</v>
      </c>
      <c r="X16" s="82">
        <f t="shared" si="14"/>
        <v>7.8703703703703715E-4</v>
      </c>
      <c r="Y16" s="83">
        <f t="shared" si="4"/>
        <v>91.041666666666657</v>
      </c>
    </row>
    <row r="17" spans="1:25" x14ac:dyDescent="0.3">
      <c r="A17" s="75">
        <f>IF(Selbstdeklaration!$F$130=B17,E17,0)</f>
        <v>0</v>
      </c>
      <c r="B17" s="66">
        <v>50000</v>
      </c>
      <c r="C17" s="83">
        <f t="shared" si="5"/>
        <v>359.25925925925918</v>
      </c>
      <c r="D17" s="82">
        <f t="shared" si="6"/>
        <v>7.1851851851851833E-3</v>
      </c>
      <c r="E17" s="83">
        <f t="shared" si="0"/>
        <v>52.430976430976443</v>
      </c>
      <c r="F17" s="75">
        <f>IF(Selbstdeklaration!$F$130=G17,J17,0)</f>
        <v>0</v>
      </c>
      <c r="G17" s="66">
        <v>50000</v>
      </c>
      <c r="H17" s="83">
        <f t="shared" si="7"/>
        <v>546.29629629629596</v>
      </c>
      <c r="I17" s="82">
        <f t="shared" si="8"/>
        <v>1.0925925925925919E-2</v>
      </c>
      <c r="J17" s="83">
        <f t="shared" si="1"/>
        <v>110.70033670033672</v>
      </c>
      <c r="K17" s="75">
        <f>IF(Selbstdeklaration!$F$130=L17,O17,0)</f>
        <v>0</v>
      </c>
      <c r="L17" s="66">
        <v>50000</v>
      </c>
      <c r="M17" s="83">
        <f t="shared" si="9"/>
        <v>182.59259259259267</v>
      </c>
      <c r="N17" s="82">
        <f t="shared" si="10"/>
        <v>3.6518518518518532E-3</v>
      </c>
      <c r="O17" s="83">
        <f t="shared" si="2"/>
        <v>39.037037037037031</v>
      </c>
      <c r="P17" s="75">
        <f>IF(Selbstdeklaration!$F$130=Q17,T17,0)</f>
        <v>0</v>
      </c>
      <c r="Q17" s="66">
        <v>50000</v>
      </c>
      <c r="R17" s="83">
        <f t="shared" si="11"/>
        <v>364.44444444444451</v>
      </c>
      <c r="S17" s="82">
        <f t="shared" si="12"/>
        <v>7.2888888888888899E-3</v>
      </c>
      <c r="T17" s="83">
        <f t="shared" si="3"/>
        <v>74.868686868686851</v>
      </c>
      <c r="V17" s="66">
        <v>50000</v>
      </c>
      <c r="W17" s="83">
        <f t="shared" si="13"/>
        <v>39.403292181069965</v>
      </c>
      <c r="X17" s="82">
        <f t="shared" si="14"/>
        <v>7.8806584362139931E-4</v>
      </c>
      <c r="Y17" s="83">
        <f t="shared" si="4"/>
        <v>90.596707818930042</v>
      </c>
    </row>
    <row r="18" spans="1:25" hidden="1" x14ac:dyDescent="0.3">
      <c r="A18" s="75">
        <f>IF(Selbstdeklaration!$F$130=B18,E18,0)</f>
        <v>0</v>
      </c>
      <c r="B18" s="66">
        <v>50500</v>
      </c>
      <c r="C18" s="83">
        <f t="shared" si="5"/>
        <v>362.77703703703696</v>
      </c>
      <c r="D18" s="82">
        <f t="shared" si="6"/>
        <v>7.1837037037037017E-3</v>
      </c>
      <c r="E18" s="83">
        <f t="shared" si="0"/>
        <v>52.111178451178461</v>
      </c>
      <c r="F18" s="75">
        <f>IF(Selbstdeklaration!$F$130=G18,J18,0)</f>
        <v>0</v>
      </c>
      <c r="G18" s="66">
        <v>50500</v>
      </c>
      <c r="H18" s="83">
        <f t="shared" si="7"/>
        <v>552.3951851851848</v>
      </c>
      <c r="I18" s="82">
        <f t="shared" si="8"/>
        <v>1.0938518518518511E-2</v>
      </c>
      <c r="J18" s="83">
        <f t="shared" si="1"/>
        <v>110.14589225589229</v>
      </c>
      <c r="K18" s="75">
        <f>IF(Selbstdeklaration!$F$130=L18,O18,0)</f>
        <v>0</v>
      </c>
      <c r="L18" s="66">
        <v>50500</v>
      </c>
      <c r="M18" s="83">
        <f t="shared" si="9"/>
        <v>184.68037037037044</v>
      </c>
      <c r="N18" s="82">
        <f t="shared" si="10"/>
        <v>3.6570370370370385E-3</v>
      </c>
      <c r="O18" s="83">
        <f t="shared" si="2"/>
        <v>38.847239057239051</v>
      </c>
      <c r="P18" s="75">
        <f>IF(Selbstdeklaration!$F$130=Q18,T18,0)</f>
        <v>0</v>
      </c>
      <c r="Q18" s="66">
        <v>50500</v>
      </c>
      <c r="R18" s="83">
        <f t="shared" si="11"/>
        <v>368.53777777777782</v>
      </c>
      <c r="S18" s="82">
        <f t="shared" si="12"/>
        <v>7.2977777777777789E-3</v>
      </c>
      <c r="T18" s="83">
        <f t="shared" si="3"/>
        <v>74.49656565656565</v>
      </c>
      <c r="V18" s="66">
        <v>50500</v>
      </c>
      <c r="W18" s="83">
        <f t="shared" si="13"/>
        <v>39.849279835390952</v>
      </c>
      <c r="X18" s="82">
        <f t="shared" si="14"/>
        <v>7.8909465020576147E-4</v>
      </c>
      <c r="Y18" s="83">
        <f t="shared" si="4"/>
        <v>90.150720164609055</v>
      </c>
    </row>
    <row r="19" spans="1:25" hidden="1" x14ac:dyDescent="0.3">
      <c r="A19" s="75">
        <f>IF(Selbstdeklaration!$F$130=B19,E19,0)</f>
        <v>0</v>
      </c>
      <c r="B19" s="66">
        <v>51000</v>
      </c>
      <c r="C19" s="83">
        <f t="shared" si="5"/>
        <v>366.29333333333324</v>
      </c>
      <c r="D19" s="82">
        <f t="shared" si="6"/>
        <v>7.1822222222222201E-3</v>
      </c>
      <c r="E19" s="83">
        <f t="shared" si="0"/>
        <v>51.791515151515156</v>
      </c>
      <c r="F19" s="75">
        <f>IF(Selbstdeklaration!$F$130=G19,J19,0)</f>
        <v>0</v>
      </c>
      <c r="G19" s="66">
        <v>51000</v>
      </c>
      <c r="H19" s="83">
        <f t="shared" si="7"/>
        <v>558.50666666666621</v>
      </c>
      <c r="I19" s="82">
        <f t="shared" si="8"/>
        <v>1.0951111111111102E-2</v>
      </c>
      <c r="J19" s="83">
        <f t="shared" si="1"/>
        <v>109.59030303030308</v>
      </c>
      <c r="K19" s="75">
        <f>IF(Selbstdeklaration!$F$130=L19,O19,0)</f>
        <v>0</v>
      </c>
      <c r="L19" s="66">
        <v>51000</v>
      </c>
      <c r="M19" s="83">
        <f t="shared" si="9"/>
        <v>186.77333333333343</v>
      </c>
      <c r="N19" s="82">
        <f t="shared" si="10"/>
        <v>3.6622222222222238E-3</v>
      </c>
      <c r="O19" s="83">
        <f t="shared" si="2"/>
        <v>38.656969696969689</v>
      </c>
      <c r="P19" s="75">
        <f>IF(Selbstdeklaration!$F$130=Q19,T19,0)</f>
        <v>0</v>
      </c>
      <c r="Q19" s="66">
        <v>51000</v>
      </c>
      <c r="R19" s="83">
        <f t="shared" si="11"/>
        <v>372.64000000000004</v>
      </c>
      <c r="S19" s="82">
        <f t="shared" si="12"/>
        <v>7.3066666666666679E-3</v>
      </c>
      <c r="T19" s="83">
        <f t="shared" si="3"/>
        <v>74.123636363636351</v>
      </c>
      <c r="V19" s="66">
        <v>51000</v>
      </c>
      <c r="W19" s="83">
        <f t="shared" si="13"/>
        <v>40.296296296296305</v>
      </c>
      <c r="X19" s="82">
        <f t="shared" si="14"/>
        <v>7.9012345679012363E-4</v>
      </c>
      <c r="Y19" s="83">
        <f t="shared" si="4"/>
        <v>89.703703703703695</v>
      </c>
    </row>
    <row r="20" spans="1:25" hidden="1" x14ac:dyDescent="0.3">
      <c r="A20" s="75">
        <f>IF(Selbstdeklaration!$F$130=B20,E20,0)</f>
        <v>0</v>
      </c>
      <c r="B20" s="79">
        <v>51500</v>
      </c>
      <c r="C20" s="83">
        <f t="shared" si="5"/>
        <v>369.80814814814801</v>
      </c>
      <c r="D20" s="82">
        <f t="shared" si="6"/>
        <v>7.1807407407407384E-3</v>
      </c>
      <c r="E20" s="83">
        <f t="shared" si="0"/>
        <v>51.471986531986545</v>
      </c>
      <c r="F20" s="75">
        <f>IF(Selbstdeklaration!$F$130=G20,J20,0)</f>
        <v>0</v>
      </c>
      <c r="G20" s="79">
        <v>51500</v>
      </c>
      <c r="H20" s="83">
        <f t="shared" si="7"/>
        <v>564.63074074074029</v>
      </c>
      <c r="I20" s="82">
        <f t="shared" si="8"/>
        <v>1.0963703703703694E-2</v>
      </c>
      <c r="J20" s="83">
        <f t="shared" si="1"/>
        <v>109.03356902356906</v>
      </c>
      <c r="K20" s="75">
        <f>IF(Selbstdeklaration!$F$130=L20,O20,0)</f>
        <v>0</v>
      </c>
      <c r="L20" s="79">
        <v>51500</v>
      </c>
      <c r="M20" s="83">
        <f t="shared" si="9"/>
        <v>188.87148148148157</v>
      </c>
      <c r="N20" s="82">
        <f t="shared" si="10"/>
        <v>3.6674074074074092E-3</v>
      </c>
      <c r="O20" s="83">
        <f t="shared" si="2"/>
        <v>38.466228956228946</v>
      </c>
      <c r="P20" s="75">
        <f>IF(Selbstdeklaration!$F$130=Q20,T20,0)</f>
        <v>0</v>
      </c>
      <c r="Q20" s="79">
        <v>51500</v>
      </c>
      <c r="R20" s="83">
        <f t="shared" si="11"/>
        <v>376.75111111111119</v>
      </c>
      <c r="S20" s="82">
        <f t="shared" si="12"/>
        <v>7.3155555555555569E-3</v>
      </c>
      <c r="T20" s="83">
        <f t="shared" si="3"/>
        <v>73.749898989898981</v>
      </c>
      <c r="V20" s="79">
        <v>51500</v>
      </c>
      <c r="W20" s="83">
        <f t="shared" si="13"/>
        <v>40.744341563786016</v>
      </c>
      <c r="X20" s="82">
        <f t="shared" si="14"/>
        <v>7.9115226337448578E-4</v>
      </c>
      <c r="Y20" s="83">
        <f t="shared" si="4"/>
        <v>89.255658436213992</v>
      </c>
    </row>
    <row r="21" spans="1:25" hidden="1" x14ac:dyDescent="0.3">
      <c r="A21" s="75">
        <f>IF(Selbstdeklaration!$F$130=B21,E21,0)</f>
        <v>0</v>
      </c>
      <c r="B21" s="66">
        <v>52000</v>
      </c>
      <c r="C21" s="83">
        <f t="shared" si="5"/>
        <v>373.32148148148133</v>
      </c>
      <c r="D21" s="82">
        <f t="shared" si="6"/>
        <v>7.1792592592592568E-3</v>
      </c>
      <c r="E21" s="83">
        <f t="shared" si="0"/>
        <v>51.152592592592605</v>
      </c>
      <c r="F21" s="75">
        <f>IF(Selbstdeklaration!$F$130=G21,J21,0)</f>
        <v>0</v>
      </c>
      <c r="G21" s="66">
        <v>52000</v>
      </c>
      <c r="H21" s="83">
        <f t="shared" si="7"/>
        <v>570.76740740740684</v>
      </c>
      <c r="I21" s="82">
        <f t="shared" si="8"/>
        <v>1.0976296296296286E-2</v>
      </c>
      <c r="J21" s="83">
        <f t="shared" si="1"/>
        <v>108.47569023569029</v>
      </c>
      <c r="K21" s="75">
        <f>IF(Selbstdeklaration!$F$130=L21,O21,0)</f>
        <v>0</v>
      </c>
      <c r="L21" s="66">
        <v>52000</v>
      </c>
      <c r="M21" s="83">
        <f t="shared" si="9"/>
        <v>190.97481481481492</v>
      </c>
      <c r="N21" s="82">
        <f t="shared" si="10"/>
        <v>3.6725925925925945E-3</v>
      </c>
      <c r="O21" s="83">
        <f t="shared" si="2"/>
        <v>38.275016835016828</v>
      </c>
      <c r="P21" s="75">
        <f>IF(Selbstdeklaration!$F$130=Q21,T21,0)</f>
        <v>0</v>
      </c>
      <c r="Q21" s="66">
        <v>52000</v>
      </c>
      <c r="R21" s="83">
        <f t="shared" si="11"/>
        <v>380.87111111111119</v>
      </c>
      <c r="S21" s="82">
        <f t="shared" si="12"/>
        <v>7.3244444444444459E-3</v>
      </c>
      <c r="T21" s="83">
        <f t="shared" si="3"/>
        <v>73.375353535353526</v>
      </c>
      <c r="V21" s="66">
        <v>52000</v>
      </c>
      <c r="W21" s="83">
        <f t="shared" si="13"/>
        <v>41.193415637860092</v>
      </c>
      <c r="X21" s="82">
        <f t="shared" si="14"/>
        <v>7.9218106995884794E-4</v>
      </c>
      <c r="Y21" s="83">
        <f t="shared" si="4"/>
        <v>88.806584362139915</v>
      </c>
    </row>
    <row r="22" spans="1:25" hidden="1" x14ac:dyDescent="0.3">
      <c r="A22" s="75">
        <f>IF(Selbstdeklaration!$F$130=B22,E22,0)</f>
        <v>0</v>
      </c>
      <c r="B22" s="66">
        <v>52500</v>
      </c>
      <c r="C22" s="83">
        <f t="shared" si="5"/>
        <v>376.8333333333332</v>
      </c>
      <c r="D22" s="82">
        <f t="shared" si="6"/>
        <v>7.1777777777777751E-3</v>
      </c>
      <c r="E22" s="83">
        <f t="shared" si="0"/>
        <v>50.833333333333343</v>
      </c>
      <c r="F22" s="75">
        <f>IF(Selbstdeklaration!$F$130=G22,J22,0)</f>
        <v>0</v>
      </c>
      <c r="G22" s="66">
        <v>52500</v>
      </c>
      <c r="H22" s="83">
        <f t="shared" si="7"/>
        <v>576.91666666666606</v>
      </c>
      <c r="I22" s="82">
        <f t="shared" si="8"/>
        <v>1.0988888888888878E-2</v>
      </c>
      <c r="J22" s="83">
        <f t="shared" si="1"/>
        <v>107.91666666666673</v>
      </c>
      <c r="K22" s="75">
        <f>IF(Selbstdeklaration!$F$130=L22,O22,0)</f>
        <v>0</v>
      </c>
      <c r="L22" s="66">
        <v>52500</v>
      </c>
      <c r="M22" s="83">
        <f t="shared" si="9"/>
        <v>193.08333333333343</v>
      </c>
      <c r="N22" s="82">
        <f t="shared" si="10"/>
        <v>3.6777777777777798E-3</v>
      </c>
      <c r="O22" s="83">
        <f t="shared" si="2"/>
        <v>38.083333333333321</v>
      </c>
      <c r="P22" s="75">
        <f>IF(Selbstdeklaration!$F$130=Q22,T22,0)</f>
        <v>0</v>
      </c>
      <c r="Q22" s="66">
        <v>52500</v>
      </c>
      <c r="R22" s="83">
        <f t="shared" si="11"/>
        <v>385.00000000000006</v>
      </c>
      <c r="S22" s="82">
        <f t="shared" si="12"/>
        <v>7.3333333333333349E-3</v>
      </c>
      <c r="T22" s="83">
        <f t="shared" si="3"/>
        <v>73</v>
      </c>
      <c r="V22" s="66">
        <v>52500</v>
      </c>
      <c r="W22" s="83">
        <f t="shared" si="13"/>
        <v>41.643518518518533</v>
      </c>
      <c r="X22" s="82">
        <f t="shared" si="14"/>
        <v>7.932098765432101E-4</v>
      </c>
      <c r="Y22" s="83">
        <f t="shared" si="4"/>
        <v>88.356481481481467</v>
      </c>
    </row>
    <row r="23" spans="1:25" hidden="1" x14ac:dyDescent="0.3">
      <c r="A23" s="75">
        <f>IF(Selbstdeklaration!$F$130=B23,E23,0)</f>
        <v>0</v>
      </c>
      <c r="B23" s="66">
        <v>53000</v>
      </c>
      <c r="C23" s="83">
        <f t="shared" si="5"/>
        <v>380.34370370370357</v>
      </c>
      <c r="D23" s="82">
        <f t="shared" si="6"/>
        <v>7.1762962962962935E-3</v>
      </c>
      <c r="E23" s="83">
        <f t="shared" si="0"/>
        <v>50.514208754208767</v>
      </c>
      <c r="F23" s="75">
        <f>IF(Selbstdeklaration!$F$130=G23,J23,0)</f>
        <v>0</v>
      </c>
      <c r="G23" s="66">
        <v>53000</v>
      </c>
      <c r="H23" s="83">
        <f t="shared" si="7"/>
        <v>583.07851851851785</v>
      </c>
      <c r="I23" s="82">
        <f t="shared" si="8"/>
        <v>1.100148148148147E-2</v>
      </c>
      <c r="J23" s="83">
        <f t="shared" si="1"/>
        <v>107.35649831649839</v>
      </c>
      <c r="K23" s="75">
        <f>IF(Selbstdeklaration!$F$130=L23,O23,0)</f>
        <v>0</v>
      </c>
      <c r="L23" s="66">
        <v>53000</v>
      </c>
      <c r="M23" s="83">
        <f t="shared" si="9"/>
        <v>195.19703703703715</v>
      </c>
      <c r="N23" s="82">
        <f t="shared" si="10"/>
        <v>3.6829629629629651E-3</v>
      </c>
      <c r="O23" s="83">
        <f t="shared" si="2"/>
        <v>37.89117845117844</v>
      </c>
      <c r="P23" s="75">
        <f>IF(Selbstdeklaration!$F$130=Q23,T23,0)</f>
        <v>0</v>
      </c>
      <c r="Q23" s="66">
        <v>53000</v>
      </c>
      <c r="R23" s="83">
        <f t="shared" si="11"/>
        <v>389.13777777777784</v>
      </c>
      <c r="S23" s="82">
        <f t="shared" si="12"/>
        <v>7.3422222222222239E-3</v>
      </c>
      <c r="T23" s="83">
        <f t="shared" si="3"/>
        <v>72.623838383838375</v>
      </c>
      <c r="V23" s="66">
        <v>53000</v>
      </c>
      <c r="W23" s="83">
        <f t="shared" si="13"/>
        <v>42.094650205761333</v>
      </c>
      <c r="X23" s="82">
        <f t="shared" si="14"/>
        <v>7.9423868312757226E-4</v>
      </c>
      <c r="Y23" s="83">
        <f t="shared" si="4"/>
        <v>87.905349794238674</v>
      </c>
    </row>
    <row r="24" spans="1:25" hidden="1" x14ac:dyDescent="0.3">
      <c r="A24" s="75">
        <f>IF(Selbstdeklaration!$F$130=B24,E24,0)</f>
        <v>0</v>
      </c>
      <c r="B24" s="79">
        <v>53500</v>
      </c>
      <c r="C24" s="83">
        <f t="shared" si="5"/>
        <v>383.85259259259243</v>
      </c>
      <c r="D24" s="82">
        <f t="shared" si="6"/>
        <v>7.1748148148148118E-3</v>
      </c>
      <c r="E24" s="83">
        <f t="shared" si="0"/>
        <v>50.195218855218876</v>
      </c>
      <c r="F24" s="75">
        <f>IF(Selbstdeklaration!$F$130=G24,J24,0)</f>
        <v>0</v>
      </c>
      <c r="G24" s="79">
        <v>53500</v>
      </c>
      <c r="H24" s="83">
        <f t="shared" si="7"/>
        <v>589.25296296296233</v>
      </c>
      <c r="I24" s="82">
        <f t="shared" si="8"/>
        <v>1.1014074074074062E-2</v>
      </c>
      <c r="J24" s="83">
        <f t="shared" si="1"/>
        <v>106.79518518518525</v>
      </c>
      <c r="K24" s="75">
        <f>IF(Selbstdeklaration!$F$130=L24,O24,0)</f>
        <v>0</v>
      </c>
      <c r="L24" s="79">
        <v>53500</v>
      </c>
      <c r="M24" s="83">
        <f t="shared" si="9"/>
        <v>197.31592592592605</v>
      </c>
      <c r="N24" s="82">
        <f t="shared" si="10"/>
        <v>3.6881481481481505E-3</v>
      </c>
      <c r="O24" s="83">
        <f t="shared" si="2"/>
        <v>37.698552188552178</v>
      </c>
      <c r="P24" s="75">
        <f>IF(Selbstdeklaration!$F$130=Q24,T24,0)</f>
        <v>0</v>
      </c>
      <c r="Q24" s="79">
        <v>53500</v>
      </c>
      <c r="R24" s="83">
        <f t="shared" si="11"/>
        <v>393.28444444444455</v>
      </c>
      <c r="S24" s="82">
        <f t="shared" si="12"/>
        <v>7.3511111111111129E-3</v>
      </c>
      <c r="T24" s="83">
        <f t="shared" si="3"/>
        <v>72.24686868686868</v>
      </c>
      <c r="V24" s="79">
        <v>53500</v>
      </c>
      <c r="W24" s="83">
        <f t="shared" si="13"/>
        <v>42.546810699588491</v>
      </c>
      <c r="X24" s="82">
        <f t="shared" si="14"/>
        <v>7.9526748971193442E-4</v>
      </c>
      <c r="Y24" s="83">
        <f t="shared" si="4"/>
        <v>87.453189300411509</v>
      </c>
    </row>
    <row r="25" spans="1:25" hidden="1" x14ac:dyDescent="0.3">
      <c r="A25" s="75">
        <f>IF(Selbstdeklaration!$F$130=B25,E25,0)</f>
        <v>0</v>
      </c>
      <c r="B25" s="66">
        <v>54000</v>
      </c>
      <c r="C25" s="83">
        <f t="shared" si="5"/>
        <v>387.35999999999984</v>
      </c>
      <c r="D25" s="82">
        <f t="shared" si="6"/>
        <v>7.1733333333333302E-3</v>
      </c>
      <c r="E25" s="83">
        <f t="shared" si="0"/>
        <v>49.876363636363642</v>
      </c>
      <c r="F25" s="75">
        <f>IF(Selbstdeklaration!$F$130=G25,J25,0)</f>
        <v>0</v>
      </c>
      <c r="G25" s="66">
        <v>54000</v>
      </c>
      <c r="H25" s="83">
        <f t="shared" si="7"/>
        <v>595.43999999999926</v>
      </c>
      <c r="I25" s="82">
        <f t="shared" si="8"/>
        <v>1.1026666666666653E-2</v>
      </c>
      <c r="J25" s="83">
        <f t="shared" si="1"/>
        <v>106.23272727272735</v>
      </c>
      <c r="K25" s="75">
        <f>IF(Selbstdeklaration!$F$130=L25,O25,0)</f>
        <v>0</v>
      </c>
      <c r="L25" s="66">
        <v>54000</v>
      </c>
      <c r="M25" s="83">
        <f t="shared" si="9"/>
        <v>199.44000000000014</v>
      </c>
      <c r="N25" s="82">
        <f t="shared" si="10"/>
        <v>3.6933333333333358E-3</v>
      </c>
      <c r="O25" s="83">
        <f t="shared" si="2"/>
        <v>37.505454545454533</v>
      </c>
      <c r="P25" s="75">
        <f>IF(Selbstdeklaration!$F$130=Q25,T25,0)</f>
        <v>0</v>
      </c>
      <c r="Q25" s="66">
        <v>54000</v>
      </c>
      <c r="R25" s="83">
        <f t="shared" si="11"/>
        <v>397.44000000000011</v>
      </c>
      <c r="S25" s="82">
        <f t="shared" si="12"/>
        <v>7.360000000000002E-3</v>
      </c>
      <c r="T25" s="83">
        <f t="shared" si="3"/>
        <v>71.8690909090909</v>
      </c>
      <c r="V25" s="66">
        <v>54000</v>
      </c>
      <c r="W25" s="83">
        <f t="shared" si="13"/>
        <v>43.000000000000014</v>
      </c>
      <c r="X25" s="82">
        <f t="shared" si="14"/>
        <v>7.9629629629629657E-4</v>
      </c>
      <c r="Y25" s="83">
        <f t="shared" si="4"/>
        <v>86.999999999999986</v>
      </c>
    </row>
    <row r="26" spans="1:25" hidden="1" x14ac:dyDescent="0.3">
      <c r="A26" s="75">
        <f>IF(Selbstdeklaration!$F$130=B26,E26,0)</f>
        <v>0</v>
      </c>
      <c r="B26" s="66">
        <v>54500</v>
      </c>
      <c r="C26" s="83">
        <f t="shared" si="5"/>
        <v>390.86592592592575</v>
      </c>
      <c r="D26" s="82">
        <f t="shared" si="6"/>
        <v>7.1718518518518485E-3</v>
      </c>
      <c r="E26" s="83">
        <f t="shared" si="0"/>
        <v>49.557643097643115</v>
      </c>
      <c r="F26" s="75">
        <f>IF(Selbstdeklaration!$F$130=G26,J26,0)</f>
        <v>0</v>
      </c>
      <c r="G26" s="66">
        <v>54500</v>
      </c>
      <c r="H26" s="83">
        <f t="shared" si="7"/>
        <v>601.63962962962887</v>
      </c>
      <c r="I26" s="82">
        <f t="shared" si="8"/>
        <v>1.1039259259259245E-2</v>
      </c>
      <c r="J26" s="83">
        <f t="shared" si="1"/>
        <v>105.66912457912464</v>
      </c>
      <c r="K26" s="75">
        <f>IF(Selbstdeklaration!$F$130=L26,O26,0)</f>
        <v>0</v>
      </c>
      <c r="L26" s="66">
        <v>54500</v>
      </c>
      <c r="M26" s="83">
        <f t="shared" si="9"/>
        <v>201.56925925925941</v>
      </c>
      <c r="N26" s="82">
        <f t="shared" si="10"/>
        <v>3.6985185185185211E-3</v>
      </c>
      <c r="O26" s="83">
        <f t="shared" si="2"/>
        <v>37.311885521885507</v>
      </c>
      <c r="P26" s="75">
        <f>IF(Selbstdeklaration!$F$130=Q26,T26,0)</f>
        <v>0</v>
      </c>
      <c r="Q26" s="66">
        <v>54500</v>
      </c>
      <c r="R26" s="83">
        <f t="shared" si="11"/>
        <v>401.60444444444454</v>
      </c>
      <c r="S26" s="82">
        <f t="shared" si="12"/>
        <v>7.368888888888891E-3</v>
      </c>
      <c r="T26" s="83">
        <f t="shared" si="3"/>
        <v>71.490505050505035</v>
      </c>
      <c r="V26" s="66">
        <v>54500</v>
      </c>
      <c r="W26" s="83">
        <f t="shared" si="13"/>
        <v>43.454218106995903</v>
      </c>
      <c r="X26" s="82">
        <f t="shared" si="14"/>
        <v>7.9732510288065873E-4</v>
      </c>
      <c r="Y26" s="83">
        <f t="shared" si="4"/>
        <v>86.54578189300409</v>
      </c>
    </row>
    <row r="27" spans="1:25" x14ac:dyDescent="0.3">
      <c r="A27" s="75">
        <f>IF(Selbstdeklaration!$F$130=B27,E27,0)</f>
        <v>0</v>
      </c>
      <c r="B27" s="66">
        <v>55000</v>
      </c>
      <c r="C27" s="83">
        <f t="shared" si="5"/>
        <v>394.37037037037015</v>
      </c>
      <c r="D27" s="82">
        <f t="shared" si="6"/>
        <v>7.1703703703703669E-3</v>
      </c>
      <c r="E27" s="83">
        <f t="shared" si="0"/>
        <v>49.239057239057253</v>
      </c>
      <c r="F27" s="75">
        <f>IF(Selbstdeklaration!$F$130=G27,J27,0)</f>
        <v>0</v>
      </c>
      <c r="G27" s="66">
        <v>55000</v>
      </c>
      <c r="H27" s="83">
        <f t="shared" si="7"/>
        <v>607.85185185185105</v>
      </c>
      <c r="I27" s="82">
        <f t="shared" si="8"/>
        <v>1.1051851851851837E-2</v>
      </c>
      <c r="J27" s="83">
        <f t="shared" si="1"/>
        <v>105.10437710437718</v>
      </c>
      <c r="K27" s="75">
        <f>IF(Selbstdeklaration!$F$130=L27,O27,0)</f>
        <v>0</v>
      </c>
      <c r="L27" s="66">
        <v>55000</v>
      </c>
      <c r="M27" s="83">
        <f t="shared" si="9"/>
        <v>203.70370370370387</v>
      </c>
      <c r="N27" s="82">
        <f t="shared" si="10"/>
        <v>3.7037037037037064E-3</v>
      </c>
      <c r="O27" s="83">
        <f t="shared" si="2"/>
        <v>37.1178451178451</v>
      </c>
      <c r="P27" s="75">
        <f>IF(Selbstdeklaration!$F$130=Q27,T27,0)</f>
        <v>0</v>
      </c>
      <c r="Q27" s="66">
        <v>55000</v>
      </c>
      <c r="R27" s="83">
        <f t="shared" si="11"/>
        <v>405.77777777777789</v>
      </c>
      <c r="S27" s="82">
        <f t="shared" si="12"/>
        <v>7.37777777777778E-3</v>
      </c>
      <c r="T27" s="83">
        <f t="shared" si="3"/>
        <v>71.1111111111111</v>
      </c>
      <c r="V27" s="66">
        <v>55000</v>
      </c>
      <c r="W27" s="83">
        <f t="shared" si="13"/>
        <v>43.90946502057615</v>
      </c>
      <c r="X27" s="82">
        <f t="shared" si="14"/>
        <v>7.9835390946502089E-4</v>
      </c>
      <c r="Y27" s="83">
        <f t="shared" si="4"/>
        <v>86.09053497942385</v>
      </c>
    </row>
    <row r="28" spans="1:25" hidden="1" x14ac:dyDescent="0.3">
      <c r="A28" s="75">
        <f>IF(Selbstdeklaration!$F$130=B28,E28,0)</f>
        <v>0</v>
      </c>
      <c r="B28" s="79">
        <v>55500</v>
      </c>
      <c r="C28" s="83">
        <f t="shared" si="5"/>
        <v>397.87333333333311</v>
      </c>
      <c r="D28" s="82">
        <f t="shared" si="6"/>
        <v>7.1688888888888852E-3</v>
      </c>
      <c r="E28" s="83">
        <f t="shared" si="0"/>
        <v>48.920606060606083</v>
      </c>
      <c r="F28" s="75">
        <f>IF(Selbstdeklaration!$F$130=G28,J28,0)</f>
        <v>0</v>
      </c>
      <c r="G28" s="79">
        <v>55500</v>
      </c>
      <c r="H28" s="83">
        <f t="shared" si="7"/>
        <v>614.0766666666658</v>
      </c>
      <c r="I28" s="82">
        <f t="shared" si="8"/>
        <v>1.1064444444444429E-2</v>
      </c>
      <c r="J28" s="83">
        <f t="shared" si="1"/>
        <v>104.53848484848491</v>
      </c>
      <c r="K28" s="75">
        <f>IF(Selbstdeklaration!$F$130=L28,O28,0)</f>
        <v>0</v>
      </c>
      <c r="L28" s="79">
        <v>55500</v>
      </c>
      <c r="M28" s="83">
        <f t="shared" si="9"/>
        <v>205.8433333333335</v>
      </c>
      <c r="N28" s="82">
        <f t="shared" si="10"/>
        <v>3.7088888888888918E-3</v>
      </c>
      <c r="O28" s="83">
        <f t="shared" si="2"/>
        <v>36.923333333333318</v>
      </c>
      <c r="P28" s="75">
        <f>IF(Selbstdeklaration!$F$130=Q28,T28,0)</f>
        <v>0</v>
      </c>
      <c r="Q28" s="79">
        <v>55500</v>
      </c>
      <c r="R28" s="83">
        <f t="shared" si="11"/>
        <v>409.96000000000015</v>
      </c>
      <c r="S28" s="82">
        <f t="shared" si="12"/>
        <v>7.386666666666669E-3</v>
      </c>
      <c r="T28" s="83">
        <f t="shared" si="3"/>
        <v>70.73090909090908</v>
      </c>
      <c r="V28" s="79">
        <v>55500</v>
      </c>
      <c r="W28" s="83">
        <f t="shared" si="13"/>
        <v>44.365740740740762</v>
      </c>
      <c r="X28" s="82">
        <f t="shared" si="14"/>
        <v>7.9938271604938305E-4</v>
      </c>
      <c r="Y28" s="83">
        <f t="shared" si="4"/>
        <v>85.634259259259238</v>
      </c>
    </row>
    <row r="29" spans="1:25" hidden="1" x14ac:dyDescent="0.3">
      <c r="A29" s="75">
        <f>IF(Selbstdeklaration!$F$130=B29,E29,0)</f>
        <v>0</v>
      </c>
      <c r="B29" s="66">
        <v>56000</v>
      </c>
      <c r="C29" s="83">
        <f t="shared" si="5"/>
        <v>401.37481481481461</v>
      </c>
      <c r="D29" s="82">
        <f t="shared" si="6"/>
        <v>7.1674074074074036E-3</v>
      </c>
      <c r="E29" s="83">
        <f t="shared" si="0"/>
        <v>48.602289562289577</v>
      </c>
      <c r="F29" s="75">
        <f>IF(Selbstdeklaration!$F$130=G29,J29,0)</f>
        <v>0</v>
      </c>
      <c r="G29" s="66">
        <v>56000</v>
      </c>
      <c r="H29" s="83">
        <f t="shared" si="7"/>
        <v>620.31407407407312</v>
      </c>
      <c r="I29" s="82">
        <f t="shared" si="8"/>
        <v>1.1077037037037021E-2</v>
      </c>
      <c r="J29" s="83">
        <f t="shared" si="1"/>
        <v>103.97144781144789</v>
      </c>
      <c r="K29" s="75">
        <f>IF(Selbstdeklaration!$F$130=L29,O29,0)</f>
        <v>0</v>
      </c>
      <c r="L29" s="66">
        <v>56000</v>
      </c>
      <c r="M29" s="83">
        <f t="shared" si="9"/>
        <v>207.98814814814833</v>
      </c>
      <c r="N29" s="82">
        <f t="shared" si="10"/>
        <v>3.7140740740740771E-3</v>
      </c>
      <c r="O29" s="83">
        <f t="shared" si="2"/>
        <v>36.728350168350154</v>
      </c>
      <c r="P29" s="75">
        <f>IF(Selbstdeklaration!$F$130=Q29,T29,0)</f>
        <v>0</v>
      </c>
      <c r="Q29" s="66">
        <v>56000</v>
      </c>
      <c r="R29" s="83">
        <f t="shared" si="11"/>
        <v>414.15111111111122</v>
      </c>
      <c r="S29" s="82">
        <f t="shared" si="12"/>
        <v>7.395555555555558E-3</v>
      </c>
      <c r="T29" s="83">
        <f t="shared" si="3"/>
        <v>70.349898989898975</v>
      </c>
      <c r="V29" s="66">
        <v>56000</v>
      </c>
      <c r="W29" s="83">
        <f t="shared" si="13"/>
        <v>44.823045267489732</v>
      </c>
      <c r="X29" s="82">
        <f t="shared" si="14"/>
        <v>8.0041152263374521E-4</v>
      </c>
      <c r="Y29" s="83">
        <f t="shared" si="4"/>
        <v>85.176954732510268</v>
      </c>
    </row>
    <row r="30" spans="1:25" hidden="1" x14ac:dyDescent="0.3">
      <c r="A30" s="75">
        <f>IF(Selbstdeklaration!$F$130=B30,E30,0)</f>
        <v>0</v>
      </c>
      <c r="B30" s="66">
        <v>56500</v>
      </c>
      <c r="C30" s="83">
        <f t="shared" si="5"/>
        <v>404.87481481481461</v>
      </c>
      <c r="D30" s="82">
        <f t="shared" si="6"/>
        <v>7.1659259259259219E-3</v>
      </c>
      <c r="E30" s="83">
        <f t="shared" si="0"/>
        <v>48.284107744107764</v>
      </c>
      <c r="F30" s="75">
        <f>IF(Selbstdeklaration!$F$130=G30,J30,0)</f>
        <v>0</v>
      </c>
      <c r="G30" s="66">
        <v>56500</v>
      </c>
      <c r="H30" s="83">
        <f t="shared" si="7"/>
        <v>626.56407407407312</v>
      </c>
      <c r="I30" s="82">
        <f t="shared" si="8"/>
        <v>1.1089629629629612E-2</v>
      </c>
      <c r="J30" s="83">
        <f t="shared" si="1"/>
        <v>103.40326599326607</v>
      </c>
      <c r="K30" s="75">
        <f>IF(Selbstdeklaration!$F$130=L30,O30,0)</f>
        <v>0</v>
      </c>
      <c r="L30" s="66">
        <v>56500</v>
      </c>
      <c r="M30" s="83">
        <f t="shared" si="9"/>
        <v>210.13814814814833</v>
      </c>
      <c r="N30" s="82">
        <f t="shared" si="10"/>
        <v>3.7192592592592624E-3</v>
      </c>
      <c r="O30" s="83">
        <f t="shared" si="2"/>
        <v>36.532895622895609</v>
      </c>
      <c r="P30" s="75">
        <f>IF(Selbstdeklaration!$F$130=Q30,T30,0)</f>
        <v>0</v>
      </c>
      <c r="Q30" s="66">
        <v>56500</v>
      </c>
      <c r="R30" s="83">
        <f t="shared" si="11"/>
        <v>418.35111111111127</v>
      </c>
      <c r="S30" s="82">
        <f t="shared" si="12"/>
        <v>7.404444444444447E-3</v>
      </c>
      <c r="T30" s="83">
        <f t="shared" si="3"/>
        <v>69.968080808080785</v>
      </c>
      <c r="V30" s="66">
        <v>56500</v>
      </c>
      <c r="W30" s="83">
        <f t="shared" si="13"/>
        <v>45.281378600823068</v>
      </c>
      <c r="X30" s="82">
        <f t="shared" si="14"/>
        <v>8.0144032921810736E-4</v>
      </c>
      <c r="Y30" s="83">
        <f t="shared" si="4"/>
        <v>84.718621399176925</v>
      </c>
    </row>
    <row r="31" spans="1:25" hidden="1" x14ac:dyDescent="0.3">
      <c r="A31" s="75">
        <f>IF(Selbstdeklaration!$F$130=B31,E31,0)</f>
        <v>0</v>
      </c>
      <c r="B31" s="66">
        <v>57000</v>
      </c>
      <c r="C31" s="83">
        <f t="shared" si="5"/>
        <v>408.37333333333311</v>
      </c>
      <c r="D31" s="82">
        <f t="shared" si="6"/>
        <v>7.1644444444444403E-3</v>
      </c>
      <c r="E31" s="83">
        <f t="shared" si="0"/>
        <v>47.96606060606063</v>
      </c>
      <c r="F31" s="75">
        <f>IF(Selbstdeklaration!$F$130=G31,J31,0)</f>
        <v>0</v>
      </c>
      <c r="G31" s="66">
        <v>57000</v>
      </c>
      <c r="H31" s="83">
        <f t="shared" si="7"/>
        <v>632.82666666666569</v>
      </c>
      <c r="I31" s="82">
        <f t="shared" si="8"/>
        <v>1.1102222222222204E-2</v>
      </c>
      <c r="J31" s="83">
        <f t="shared" si="1"/>
        <v>102.83393939393949</v>
      </c>
      <c r="K31" s="75">
        <f>IF(Selbstdeklaration!$F$130=L31,O31,0)</f>
        <v>0</v>
      </c>
      <c r="L31" s="66">
        <v>57000</v>
      </c>
      <c r="M31" s="83">
        <f t="shared" si="9"/>
        <v>212.29333333333352</v>
      </c>
      <c r="N31" s="82">
        <f t="shared" si="10"/>
        <v>3.7244444444444478E-3</v>
      </c>
      <c r="O31" s="83">
        <f t="shared" si="2"/>
        <v>36.336969696969682</v>
      </c>
      <c r="P31" s="75">
        <f>IF(Selbstdeklaration!$F$130=Q31,T31,0)</f>
        <v>0</v>
      </c>
      <c r="Q31" s="66">
        <v>57000</v>
      </c>
      <c r="R31" s="83">
        <f t="shared" si="11"/>
        <v>422.56000000000017</v>
      </c>
      <c r="S31" s="82">
        <f t="shared" si="12"/>
        <v>7.413333333333336E-3</v>
      </c>
      <c r="T31" s="83">
        <f t="shared" si="3"/>
        <v>69.585454545454525</v>
      </c>
      <c r="V31" s="66">
        <v>57000</v>
      </c>
      <c r="W31" s="83">
        <f t="shared" si="13"/>
        <v>45.740740740740762</v>
      </c>
      <c r="X31" s="82">
        <f t="shared" si="14"/>
        <v>8.0246913580246952E-4</v>
      </c>
      <c r="Y31" s="83">
        <f t="shared" si="4"/>
        <v>84.259259259259238</v>
      </c>
    </row>
    <row r="32" spans="1:25" hidden="1" x14ac:dyDescent="0.3">
      <c r="A32" s="75">
        <f>IF(Selbstdeklaration!$F$130=B32,E32,0)</f>
        <v>0</v>
      </c>
      <c r="B32" s="66">
        <v>57500</v>
      </c>
      <c r="C32" s="83">
        <f t="shared" si="5"/>
        <v>411.8703703703701</v>
      </c>
      <c r="D32" s="82">
        <f t="shared" si="6"/>
        <v>7.1629629629629587E-3</v>
      </c>
      <c r="E32" s="83">
        <f t="shared" si="0"/>
        <v>47.648148148148174</v>
      </c>
      <c r="F32" s="75">
        <f>IF(Selbstdeklaration!$F$130=G32,J32,0)</f>
        <v>0</v>
      </c>
      <c r="G32" s="66">
        <v>57500</v>
      </c>
      <c r="H32" s="83">
        <f t="shared" si="7"/>
        <v>639.10185185185082</v>
      </c>
      <c r="I32" s="82">
        <f t="shared" si="8"/>
        <v>1.1114814814814796E-2</v>
      </c>
      <c r="J32" s="83">
        <f t="shared" si="1"/>
        <v>102.26346801346811</v>
      </c>
      <c r="K32" s="75">
        <f>IF(Selbstdeklaration!$F$130=L32,O32,0)</f>
        <v>0</v>
      </c>
      <c r="L32" s="66">
        <v>57500</v>
      </c>
      <c r="M32" s="83">
        <f t="shared" si="9"/>
        <v>214.45370370370389</v>
      </c>
      <c r="N32" s="82">
        <f t="shared" si="10"/>
        <v>3.7296296296296331E-3</v>
      </c>
      <c r="O32" s="83">
        <f t="shared" si="2"/>
        <v>36.140572390572373</v>
      </c>
      <c r="P32" s="75">
        <f>IF(Selbstdeklaration!$F$130=Q32,T32,0)</f>
        <v>0</v>
      </c>
      <c r="Q32" s="66">
        <v>57500</v>
      </c>
      <c r="R32" s="83">
        <f t="shared" si="11"/>
        <v>426.77777777777794</v>
      </c>
      <c r="S32" s="82">
        <f t="shared" si="12"/>
        <v>7.422222222222225E-3</v>
      </c>
      <c r="T32" s="83">
        <f t="shared" si="3"/>
        <v>69.202020202020194</v>
      </c>
      <c r="V32" s="66">
        <v>57500</v>
      </c>
      <c r="W32" s="83">
        <f t="shared" si="13"/>
        <v>46.201131687242821</v>
      </c>
      <c r="X32" s="82">
        <f t="shared" si="14"/>
        <v>8.0349794238683168E-4</v>
      </c>
      <c r="Y32" s="83">
        <f t="shared" si="4"/>
        <v>83.798868312757179</v>
      </c>
    </row>
    <row r="33" spans="1:25" hidden="1" x14ac:dyDescent="0.3">
      <c r="A33" s="75">
        <f>IF(Selbstdeklaration!$F$130=B33,E33,0)</f>
        <v>0</v>
      </c>
      <c r="B33" s="79">
        <v>58000</v>
      </c>
      <c r="C33" s="83">
        <f t="shared" si="5"/>
        <v>415.36592592592569</v>
      </c>
      <c r="D33" s="82">
        <f t="shared" si="6"/>
        <v>7.161481481481477E-3</v>
      </c>
      <c r="E33" s="83">
        <f t="shared" si="0"/>
        <v>47.330370370370389</v>
      </c>
      <c r="F33" s="75">
        <f>IF(Selbstdeklaration!$F$130=G33,J33,0)</f>
        <v>0</v>
      </c>
      <c r="G33" s="79">
        <v>58000</v>
      </c>
      <c r="H33" s="83">
        <f t="shared" si="7"/>
        <v>645.38962962962853</v>
      </c>
      <c r="I33" s="82">
        <f t="shared" si="8"/>
        <v>1.1127407407407388E-2</v>
      </c>
      <c r="J33" s="83">
        <f t="shared" si="1"/>
        <v>101.69185185185196</v>
      </c>
      <c r="K33" s="75">
        <f>IF(Selbstdeklaration!$F$130=L33,O33,0)</f>
        <v>0</v>
      </c>
      <c r="L33" s="79">
        <v>58000</v>
      </c>
      <c r="M33" s="83">
        <f t="shared" si="9"/>
        <v>216.61925925925948</v>
      </c>
      <c r="N33" s="82">
        <f t="shared" si="10"/>
        <v>3.7348148148148184E-3</v>
      </c>
      <c r="O33" s="83">
        <f t="shared" si="2"/>
        <v>35.943703703703683</v>
      </c>
      <c r="P33" s="75">
        <f>IF(Selbstdeklaration!$F$130=Q33,T33,0)</f>
        <v>0</v>
      </c>
      <c r="Q33" s="79">
        <v>58000</v>
      </c>
      <c r="R33" s="83">
        <f t="shared" si="11"/>
        <v>431.00444444444463</v>
      </c>
      <c r="S33" s="82">
        <f t="shared" si="12"/>
        <v>7.431111111111114E-3</v>
      </c>
      <c r="T33" s="83">
        <f t="shared" si="3"/>
        <v>68.817777777777764</v>
      </c>
      <c r="V33" s="79">
        <v>58000</v>
      </c>
      <c r="W33" s="83">
        <f t="shared" si="13"/>
        <v>46.662551440329246</v>
      </c>
      <c r="X33" s="82">
        <f t="shared" si="14"/>
        <v>8.0452674897119384E-4</v>
      </c>
      <c r="Y33" s="83">
        <f t="shared" si="4"/>
        <v>83.337448559670747</v>
      </c>
    </row>
    <row r="34" spans="1:25" hidden="1" x14ac:dyDescent="0.3">
      <c r="A34" s="75">
        <f>IF(Selbstdeklaration!$F$130=B34,E34,0)</f>
        <v>0</v>
      </c>
      <c r="B34" s="66">
        <v>58500</v>
      </c>
      <c r="C34" s="83">
        <f t="shared" si="5"/>
        <v>418.85999999999973</v>
      </c>
      <c r="D34" s="82">
        <f t="shared" si="6"/>
        <v>7.1599999999999954E-3</v>
      </c>
      <c r="E34" s="83">
        <f t="shared" si="0"/>
        <v>47.012727272727304</v>
      </c>
      <c r="F34" s="75">
        <f>IF(Selbstdeklaration!$F$130=G34,J34,0)</f>
        <v>0</v>
      </c>
      <c r="G34" s="66">
        <v>58500</v>
      </c>
      <c r="H34" s="83">
        <f t="shared" si="7"/>
        <v>651.6899999999988</v>
      </c>
      <c r="I34" s="82">
        <f t="shared" si="8"/>
        <v>1.113999999999998E-2</v>
      </c>
      <c r="J34" s="83">
        <f t="shared" si="1"/>
        <v>101.11909090909103</v>
      </c>
      <c r="K34" s="75">
        <f>IF(Selbstdeklaration!$F$130=L34,O34,0)</f>
        <v>0</v>
      </c>
      <c r="L34" s="66">
        <v>58500</v>
      </c>
      <c r="M34" s="83">
        <f t="shared" si="9"/>
        <v>218.79000000000022</v>
      </c>
      <c r="N34" s="82">
        <f t="shared" si="10"/>
        <v>3.7400000000000037E-3</v>
      </c>
      <c r="O34" s="83">
        <f t="shared" si="2"/>
        <v>35.746363636363618</v>
      </c>
      <c r="P34" s="75">
        <f>IF(Selbstdeklaration!$F$130=Q34,T34,0)</f>
        <v>0</v>
      </c>
      <c r="Q34" s="66">
        <v>58500</v>
      </c>
      <c r="R34" s="83">
        <f t="shared" si="11"/>
        <v>435.24000000000018</v>
      </c>
      <c r="S34" s="82">
        <f t="shared" si="12"/>
        <v>7.440000000000003E-3</v>
      </c>
      <c r="T34" s="83">
        <f t="shared" si="3"/>
        <v>68.432727272727249</v>
      </c>
      <c r="V34" s="66">
        <v>58500</v>
      </c>
      <c r="W34" s="83">
        <f t="shared" si="13"/>
        <v>47.125000000000028</v>
      </c>
      <c r="X34" s="82">
        <f t="shared" si="14"/>
        <v>8.0555555555555599E-4</v>
      </c>
      <c r="Y34" s="83">
        <f t="shared" si="4"/>
        <v>82.874999999999972</v>
      </c>
    </row>
    <row r="35" spans="1:25" hidden="1" x14ac:dyDescent="0.3">
      <c r="A35" s="75">
        <f>IF(Selbstdeklaration!$F$130=B35,E35,0)</f>
        <v>0</v>
      </c>
      <c r="B35" s="66">
        <v>59000</v>
      </c>
      <c r="C35" s="83">
        <f t="shared" si="5"/>
        <v>422.35259259259232</v>
      </c>
      <c r="D35" s="82">
        <f t="shared" si="6"/>
        <v>7.1585185185185137E-3</v>
      </c>
      <c r="E35" s="83">
        <f t="shared" si="0"/>
        <v>46.695218855218876</v>
      </c>
      <c r="F35" s="75">
        <f>IF(Selbstdeklaration!$F$130=G35,J35,0)</f>
        <v>0</v>
      </c>
      <c r="G35" s="66">
        <v>59000</v>
      </c>
      <c r="H35" s="83">
        <f t="shared" si="7"/>
        <v>658.00296296296176</v>
      </c>
      <c r="I35" s="82">
        <f t="shared" si="8"/>
        <v>1.1152592592592572E-2</v>
      </c>
      <c r="J35" s="83">
        <f t="shared" si="1"/>
        <v>100.5451851851853</v>
      </c>
      <c r="K35" s="75">
        <f>IF(Selbstdeklaration!$F$130=L35,O35,0)</f>
        <v>0</v>
      </c>
      <c r="L35" s="66">
        <v>59000</v>
      </c>
      <c r="M35" s="83">
        <f t="shared" si="9"/>
        <v>220.96592592592614</v>
      </c>
      <c r="N35" s="82">
        <f t="shared" si="10"/>
        <v>3.7451851851851891E-3</v>
      </c>
      <c r="O35" s="83">
        <f t="shared" si="2"/>
        <v>35.548552188552165</v>
      </c>
      <c r="P35" s="75">
        <f>IF(Selbstdeklaration!$F$130=Q35,T35,0)</f>
        <v>0</v>
      </c>
      <c r="Q35" s="66">
        <v>59000</v>
      </c>
      <c r="R35" s="83">
        <f t="shared" si="11"/>
        <v>439.48444444444465</v>
      </c>
      <c r="S35" s="82">
        <f t="shared" si="12"/>
        <v>7.448888888888892E-3</v>
      </c>
      <c r="T35" s="83">
        <f t="shared" si="3"/>
        <v>68.046868686868663</v>
      </c>
      <c r="V35" s="66">
        <v>59000</v>
      </c>
      <c r="W35" s="83">
        <f t="shared" si="13"/>
        <v>47.588477366255169</v>
      </c>
      <c r="X35" s="82">
        <f t="shared" si="14"/>
        <v>8.0658436213991815E-4</v>
      </c>
      <c r="Y35" s="83">
        <f t="shared" si="4"/>
        <v>82.411522633744823</v>
      </c>
    </row>
    <row r="36" spans="1:25" hidden="1" x14ac:dyDescent="0.3">
      <c r="A36" s="75">
        <f>IF(Selbstdeklaration!$F$130=B36,E36,0)</f>
        <v>0</v>
      </c>
      <c r="B36" s="66">
        <v>59500</v>
      </c>
      <c r="C36" s="83">
        <f t="shared" si="5"/>
        <v>425.8437037037034</v>
      </c>
      <c r="D36" s="82">
        <f t="shared" si="6"/>
        <v>7.1570370370370321E-3</v>
      </c>
      <c r="E36" s="83">
        <f t="shared" si="0"/>
        <v>46.377845117845148</v>
      </c>
      <c r="F36" s="75">
        <f>IF(Selbstdeklaration!$F$130=G36,J36,0)</f>
        <v>0</v>
      </c>
      <c r="G36" s="66">
        <v>59500</v>
      </c>
      <c r="H36" s="83">
        <f t="shared" si="7"/>
        <v>664.32851851851717</v>
      </c>
      <c r="I36" s="82">
        <f t="shared" si="8"/>
        <v>1.1165185185185163E-2</v>
      </c>
      <c r="J36" s="83">
        <f t="shared" si="1"/>
        <v>99.970134680134791</v>
      </c>
      <c r="K36" s="75">
        <f>IF(Selbstdeklaration!$F$130=L36,O36,0)</f>
        <v>0</v>
      </c>
      <c r="L36" s="66">
        <v>59500</v>
      </c>
      <c r="M36" s="83">
        <f t="shared" si="9"/>
        <v>223.14703703703728</v>
      </c>
      <c r="N36" s="82">
        <f t="shared" si="10"/>
        <v>3.7503703703703744E-3</v>
      </c>
      <c r="O36" s="83">
        <f t="shared" si="2"/>
        <v>35.350269360269337</v>
      </c>
      <c r="P36" s="75">
        <f>IF(Selbstdeklaration!$F$130=Q36,T36,0)</f>
        <v>0</v>
      </c>
      <c r="Q36" s="66">
        <v>59500</v>
      </c>
      <c r="R36" s="83">
        <f t="shared" si="11"/>
        <v>443.73777777777798</v>
      </c>
      <c r="S36" s="82">
        <f t="shared" si="12"/>
        <v>7.4577777777777811E-3</v>
      </c>
      <c r="T36" s="83">
        <f t="shared" si="3"/>
        <v>67.660202020202007</v>
      </c>
      <c r="V36" s="66">
        <v>59500</v>
      </c>
      <c r="W36" s="83">
        <f t="shared" si="13"/>
        <v>48.052983539094676</v>
      </c>
      <c r="X36" s="82">
        <f t="shared" si="14"/>
        <v>8.0761316872428031E-4</v>
      </c>
      <c r="Y36" s="83">
        <f t="shared" si="4"/>
        <v>81.947016460905331</v>
      </c>
    </row>
    <row r="37" spans="1:25" x14ac:dyDescent="0.3">
      <c r="A37" s="75">
        <f>IF(Selbstdeklaration!$F$130=B37,E37,0)</f>
        <v>0</v>
      </c>
      <c r="B37" s="79">
        <v>60000</v>
      </c>
      <c r="C37" s="83">
        <f t="shared" si="5"/>
        <v>429.33333333333303</v>
      </c>
      <c r="D37" s="82">
        <f t="shared" si="6"/>
        <v>7.1555555555555504E-3</v>
      </c>
      <c r="E37" s="83">
        <f t="shared" si="0"/>
        <v>46.060606060606091</v>
      </c>
      <c r="F37" s="75">
        <f>IF(Selbstdeklaration!$F$130=G37,J37,0)</f>
        <v>0</v>
      </c>
      <c r="G37" s="79">
        <v>60000</v>
      </c>
      <c r="H37" s="83">
        <f t="shared" si="7"/>
        <v>670.66666666666526</v>
      </c>
      <c r="I37" s="82">
        <f t="shared" si="8"/>
        <v>1.1177777777777755E-2</v>
      </c>
      <c r="J37" s="83">
        <f t="shared" si="1"/>
        <v>99.393939393939533</v>
      </c>
      <c r="K37" s="75">
        <f>IF(Selbstdeklaration!$F$130=L37,O37,0)</f>
        <v>0</v>
      </c>
      <c r="L37" s="79">
        <v>60000</v>
      </c>
      <c r="M37" s="83">
        <f t="shared" si="9"/>
        <v>225.33333333333357</v>
      </c>
      <c r="N37" s="82">
        <f t="shared" si="10"/>
        <v>3.7555555555555597E-3</v>
      </c>
      <c r="O37" s="83">
        <f t="shared" si="2"/>
        <v>35.151515151515127</v>
      </c>
      <c r="P37" s="75">
        <f>IF(Selbstdeklaration!$F$130=Q37,T37,0)</f>
        <v>0</v>
      </c>
      <c r="Q37" s="79">
        <v>60000</v>
      </c>
      <c r="R37" s="83">
        <f t="shared" si="11"/>
        <v>448.00000000000023</v>
      </c>
      <c r="S37" s="82">
        <f t="shared" si="12"/>
        <v>7.4666666666666701E-3</v>
      </c>
      <c r="T37" s="83">
        <f t="shared" si="3"/>
        <v>67.272727272727252</v>
      </c>
      <c r="V37" s="79">
        <v>60000</v>
      </c>
      <c r="W37" s="83">
        <f t="shared" si="13"/>
        <v>48.518518518518547</v>
      </c>
      <c r="X37" s="82">
        <f t="shared" si="14"/>
        <v>8.0864197530864247E-4</v>
      </c>
      <c r="Y37" s="83">
        <f t="shared" si="4"/>
        <v>81.481481481481453</v>
      </c>
    </row>
    <row r="38" spans="1:25" hidden="1" x14ac:dyDescent="0.3">
      <c r="A38" s="75">
        <f>IF(Selbstdeklaration!$F$130=B38,E38,0)</f>
        <v>0</v>
      </c>
      <c r="B38" s="66">
        <v>60500</v>
      </c>
      <c r="C38" s="83">
        <f t="shared" si="5"/>
        <v>432.82148148148116</v>
      </c>
      <c r="D38" s="82">
        <f t="shared" si="6"/>
        <v>7.1540740740740688E-3</v>
      </c>
      <c r="E38" s="83">
        <f t="shared" si="0"/>
        <v>45.743501683501712</v>
      </c>
      <c r="F38" s="75">
        <f>IF(Selbstdeklaration!$F$130=G38,J38,0)</f>
        <v>0</v>
      </c>
      <c r="G38" s="66">
        <v>60500</v>
      </c>
      <c r="H38" s="83">
        <f t="shared" si="7"/>
        <v>677.01740740740604</v>
      </c>
      <c r="I38" s="82">
        <f t="shared" si="8"/>
        <v>1.1190370370370347E-2</v>
      </c>
      <c r="J38" s="83">
        <f t="shared" si="1"/>
        <v>98.816599326599444</v>
      </c>
      <c r="K38" s="75">
        <f>IF(Selbstdeklaration!$F$130=L38,O38,0)</f>
        <v>0</v>
      </c>
      <c r="L38" s="66">
        <v>60500</v>
      </c>
      <c r="M38" s="83">
        <f t="shared" si="9"/>
        <v>227.52481481481507</v>
      </c>
      <c r="N38" s="82">
        <f t="shared" si="10"/>
        <v>3.760740740740745E-3</v>
      </c>
      <c r="O38" s="83">
        <f t="shared" si="2"/>
        <v>34.952289562289543</v>
      </c>
      <c r="P38" s="75">
        <f>IF(Selbstdeklaration!$F$130=Q38,T38,0)</f>
        <v>0</v>
      </c>
      <c r="Q38" s="66">
        <v>60500</v>
      </c>
      <c r="R38" s="83">
        <f t="shared" si="11"/>
        <v>452.27111111111134</v>
      </c>
      <c r="S38" s="82">
        <f t="shared" si="12"/>
        <v>7.4755555555555591E-3</v>
      </c>
      <c r="T38" s="83">
        <f t="shared" si="3"/>
        <v>66.884444444444412</v>
      </c>
      <c r="V38" s="66">
        <v>60500</v>
      </c>
      <c r="W38" s="83">
        <f t="shared" si="13"/>
        <v>48.985082304526777</v>
      </c>
      <c r="X38" s="82">
        <f t="shared" si="14"/>
        <v>8.0967078189300463E-4</v>
      </c>
      <c r="Y38" s="83">
        <f t="shared" si="4"/>
        <v>81.01491769547323</v>
      </c>
    </row>
    <row r="39" spans="1:25" hidden="1" x14ac:dyDescent="0.3">
      <c r="A39" s="75">
        <f>IF(Selbstdeklaration!$F$130=B39,E39,0)</f>
        <v>0</v>
      </c>
      <c r="B39" s="66">
        <v>61000</v>
      </c>
      <c r="C39" s="83">
        <f t="shared" si="5"/>
        <v>436.30814814814784</v>
      </c>
      <c r="D39" s="82">
        <f t="shared" si="6"/>
        <v>7.1525925925925871E-3</v>
      </c>
      <c r="E39" s="83">
        <f t="shared" ref="E39:E70" si="15">+($E$5-C39)/11</f>
        <v>45.426531986532012</v>
      </c>
      <c r="F39" s="75">
        <f>IF(Selbstdeklaration!$F$130=G39,J39,0)</f>
        <v>0</v>
      </c>
      <c r="G39" s="66">
        <v>61000</v>
      </c>
      <c r="H39" s="83">
        <f t="shared" si="7"/>
        <v>683.38074074073927</v>
      </c>
      <c r="I39" s="82">
        <f t="shared" si="8"/>
        <v>1.1202962962962939E-2</v>
      </c>
      <c r="J39" s="83">
        <f t="shared" ref="J39:J70" si="16">+($J$5-H39)/11</f>
        <v>98.238114478114596</v>
      </c>
      <c r="K39" s="75">
        <f>IF(Selbstdeklaration!$F$130=L39,O39,0)</f>
        <v>0</v>
      </c>
      <c r="L39" s="66">
        <v>61000</v>
      </c>
      <c r="M39" s="83">
        <f t="shared" si="9"/>
        <v>229.72148148148176</v>
      </c>
      <c r="N39" s="82">
        <f t="shared" si="10"/>
        <v>3.7659259259259304E-3</v>
      </c>
      <c r="O39" s="83">
        <f t="shared" ref="O39:O70" si="17">+($O$5-M39)/11</f>
        <v>34.75259259259257</v>
      </c>
      <c r="P39" s="75">
        <f>IF(Selbstdeklaration!$F$130=Q39,T39,0)</f>
        <v>0</v>
      </c>
      <c r="Q39" s="66">
        <v>61000</v>
      </c>
      <c r="R39" s="83">
        <f t="shared" si="11"/>
        <v>456.55111111111131</v>
      </c>
      <c r="S39" s="82">
        <f t="shared" si="12"/>
        <v>7.4844444444444481E-3</v>
      </c>
      <c r="T39" s="83">
        <f t="shared" ref="T39:T70" si="18">+($T$5-R39)/11</f>
        <v>66.495353535353516</v>
      </c>
      <c r="V39" s="66">
        <v>61000</v>
      </c>
      <c r="W39" s="83">
        <f t="shared" si="13"/>
        <v>49.452674897119373</v>
      </c>
      <c r="X39" s="82">
        <f t="shared" si="14"/>
        <v>8.1069958847736678E-4</v>
      </c>
      <c r="Y39" s="83">
        <f t="shared" ref="Y39:Y70" si="19">+($Y$5-W39)</f>
        <v>80.54732510288062</v>
      </c>
    </row>
    <row r="40" spans="1:25" hidden="1" x14ac:dyDescent="0.3">
      <c r="A40" s="75">
        <f>IF(Selbstdeklaration!$F$130=B40,E40,0)</f>
        <v>0</v>
      </c>
      <c r="B40" s="66">
        <v>61500</v>
      </c>
      <c r="C40" s="83">
        <f t="shared" ref="C40:C71" si="20">+B40*D40</f>
        <v>439.79333333333301</v>
      </c>
      <c r="D40" s="82">
        <f t="shared" ref="D40:D71" si="21">D39+($D$187-$D$7)/90000*500</f>
        <v>7.1511111111111055E-3</v>
      </c>
      <c r="E40" s="83">
        <f t="shared" si="15"/>
        <v>45.109696969696998</v>
      </c>
      <c r="F40" s="75">
        <f>IF(Selbstdeklaration!$F$130=G40,J40,0)</f>
        <v>0</v>
      </c>
      <c r="G40" s="66">
        <v>61500</v>
      </c>
      <c r="H40" s="83">
        <f t="shared" ref="H40:H71" si="22">+G40*I40</f>
        <v>689.75666666666518</v>
      </c>
      <c r="I40" s="82">
        <f t="shared" ref="I40:I71" si="23">I39+($I$187-$I$7)/90000*500</f>
        <v>1.1215555555555531E-2</v>
      </c>
      <c r="J40" s="83">
        <f t="shared" si="16"/>
        <v>97.658484848484974</v>
      </c>
      <c r="K40" s="75">
        <f>IF(Selbstdeklaration!$F$130=L40,O40,0)</f>
        <v>0</v>
      </c>
      <c r="L40" s="66">
        <v>61500</v>
      </c>
      <c r="M40" s="83">
        <f t="shared" ref="M40:M71" si="24">+L40*N40</f>
        <v>231.9233333333336</v>
      </c>
      <c r="N40" s="82">
        <f t="shared" ref="N40:N71" si="25">N39+($N$187-$N$7)/90000*500</f>
        <v>3.7711111111111157E-3</v>
      </c>
      <c r="O40" s="83">
        <f t="shared" si="17"/>
        <v>34.552424242424216</v>
      </c>
      <c r="P40" s="75">
        <f>IF(Selbstdeklaration!$F$130=Q40,T40,0)</f>
        <v>0</v>
      </c>
      <c r="Q40" s="66">
        <v>61500</v>
      </c>
      <c r="R40" s="83">
        <f t="shared" ref="R40:R71" si="26">+Q40*S40</f>
        <v>460.84000000000026</v>
      </c>
      <c r="S40" s="82">
        <f t="shared" ref="S40:S71" si="27">S39+($S$187-$S$7)/90000*500</f>
        <v>7.4933333333333371E-3</v>
      </c>
      <c r="T40" s="83">
        <f t="shared" si="18"/>
        <v>66.105454545454521</v>
      </c>
      <c r="V40" s="66">
        <v>61500</v>
      </c>
      <c r="W40" s="83">
        <f t="shared" ref="W40:W71" si="28">+V40*X40</f>
        <v>49.921296296296333</v>
      </c>
      <c r="X40" s="82">
        <f t="shared" ref="X40:X71" si="29">X39+($X$187-$X$7)/90000*500</f>
        <v>8.1172839506172894E-4</v>
      </c>
      <c r="Y40" s="83">
        <f t="shared" si="19"/>
        <v>80.078703703703667</v>
      </c>
    </row>
    <row r="41" spans="1:25" hidden="1" x14ac:dyDescent="0.3">
      <c r="A41" s="75">
        <f>IF(Selbstdeklaration!$F$130=B41,E41,0)</f>
        <v>0</v>
      </c>
      <c r="B41" s="79">
        <v>62000</v>
      </c>
      <c r="C41" s="83">
        <f t="shared" si="20"/>
        <v>443.27703703703668</v>
      </c>
      <c r="D41" s="82">
        <f t="shared" si="21"/>
        <v>7.1496296296296238E-3</v>
      </c>
      <c r="E41" s="83">
        <f t="shared" si="15"/>
        <v>44.792996632996669</v>
      </c>
      <c r="F41" s="75">
        <f>IF(Selbstdeklaration!$F$130=G41,J41,0)</f>
        <v>0</v>
      </c>
      <c r="G41" s="79">
        <v>62000</v>
      </c>
      <c r="H41" s="83">
        <f t="shared" si="22"/>
        <v>696.14518518518355</v>
      </c>
      <c r="I41" s="82">
        <f t="shared" si="23"/>
        <v>1.1228148148148123E-2</v>
      </c>
      <c r="J41" s="83">
        <f t="shared" si="16"/>
        <v>97.077710437710593</v>
      </c>
      <c r="K41" s="75">
        <f>IF(Selbstdeklaration!$F$130=L41,O41,0)</f>
        <v>0</v>
      </c>
      <c r="L41" s="79">
        <v>62000</v>
      </c>
      <c r="M41" s="83">
        <f t="shared" si="24"/>
        <v>234.13037037037066</v>
      </c>
      <c r="N41" s="82">
        <f t="shared" si="25"/>
        <v>3.776296296296301E-3</v>
      </c>
      <c r="O41" s="83">
        <f t="shared" si="17"/>
        <v>34.351784511784487</v>
      </c>
      <c r="P41" s="75">
        <f>IF(Selbstdeklaration!$F$130=Q41,T41,0)</f>
        <v>0</v>
      </c>
      <c r="Q41" s="79">
        <v>62000</v>
      </c>
      <c r="R41" s="83">
        <f t="shared" si="26"/>
        <v>465.13777777777801</v>
      </c>
      <c r="S41" s="82">
        <f t="shared" si="27"/>
        <v>7.5022222222222261E-3</v>
      </c>
      <c r="T41" s="83">
        <f t="shared" si="18"/>
        <v>65.714747474747455</v>
      </c>
      <c r="V41" s="79">
        <v>62000</v>
      </c>
      <c r="W41" s="83">
        <f t="shared" si="28"/>
        <v>50.390946502057645</v>
      </c>
      <c r="X41" s="82">
        <f t="shared" si="29"/>
        <v>8.127572016460911E-4</v>
      </c>
      <c r="Y41" s="83">
        <f t="shared" si="19"/>
        <v>79.609053497942355</v>
      </c>
    </row>
    <row r="42" spans="1:25" hidden="1" x14ac:dyDescent="0.3">
      <c r="A42" s="75">
        <f>IF(Selbstdeklaration!$F$130=B42,E42,0)</f>
        <v>0</v>
      </c>
      <c r="B42" s="66">
        <v>62500</v>
      </c>
      <c r="C42" s="83">
        <f t="shared" si="20"/>
        <v>446.7592592592589</v>
      </c>
      <c r="D42" s="82">
        <f t="shared" si="21"/>
        <v>7.1481481481481422E-3</v>
      </c>
      <c r="E42" s="83">
        <f t="shared" si="15"/>
        <v>44.476430976431011</v>
      </c>
      <c r="F42" s="75">
        <f>IF(Selbstdeklaration!$F$130=G42,J42,0)</f>
        <v>0</v>
      </c>
      <c r="G42" s="66">
        <v>62500</v>
      </c>
      <c r="H42" s="83">
        <f t="shared" si="22"/>
        <v>702.5462962962946</v>
      </c>
      <c r="I42" s="82">
        <f t="shared" si="23"/>
        <v>1.1240740740740714E-2</v>
      </c>
      <c r="J42" s="83">
        <f t="shared" si="16"/>
        <v>96.495791245791395</v>
      </c>
      <c r="K42" s="75">
        <f>IF(Selbstdeklaration!$F$130=L42,O42,0)</f>
        <v>0</v>
      </c>
      <c r="L42" s="66">
        <v>62500</v>
      </c>
      <c r="M42" s="83">
        <f t="shared" si="24"/>
        <v>236.34259259259289</v>
      </c>
      <c r="N42" s="82">
        <f t="shared" si="25"/>
        <v>3.7814814814814864E-3</v>
      </c>
      <c r="O42" s="83">
        <f t="shared" si="17"/>
        <v>34.150673400673377</v>
      </c>
      <c r="P42" s="75">
        <f>IF(Selbstdeklaration!$F$130=Q42,T42,0)</f>
        <v>0</v>
      </c>
      <c r="Q42" s="66">
        <v>62500</v>
      </c>
      <c r="R42" s="83">
        <f t="shared" si="26"/>
        <v>469.44444444444468</v>
      </c>
      <c r="S42" s="82">
        <f t="shared" si="27"/>
        <v>7.5111111111111151E-3</v>
      </c>
      <c r="T42" s="83">
        <f t="shared" si="18"/>
        <v>65.323232323232304</v>
      </c>
      <c r="V42" s="66">
        <v>62500</v>
      </c>
      <c r="W42" s="83">
        <f t="shared" si="28"/>
        <v>50.861625514403329</v>
      </c>
      <c r="X42" s="82">
        <f t="shared" si="29"/>
        <v>8.1378600823045326E-4</v>
      </c>
      <c r="Y42" s="83">
        <f t="shared" si="19"/>
        <v>79.138374485596671</v>
      </c>
    </row>
    <row r="43" spans="1:25" hidden="1" x14ac:dyDescent="0.3">
      <c r="A43" s="75">
        <f>IF(Selbstdeklaration!$F$130=B43,E43,0)</f>
        <v>0</v>
      </c>
      <c r="B43" s="66">
        <v>63000</v>
      </c>
      <c r="C43" s="83">
        <f t="shared" si="20"/>
        <v>450.23999999999961</v>
      </c>
      <c r="D43" s="82">
        <f t="shared" si="21"/>
        <v>7.1466666666666605E-3</v>
      </c>
      <c r="E43" s="83">
        <f t="shared" si="15"/>
        <v>44.160000000000032</v>
      </c>
      <c r="F43" s="75">
        <f>IF(Selbstdeklaration!$F$130=G43,J43,0)</f>
        <v>0</v>
      </c>
      <c r="G43" s="66">
        <v>63000</v>
      </c>
      <c r="H43" s="83">
        <f t="shared" si="22"/>
        <v>708.95999999999833</v>
      </c>
      <c r="I43" s="82">
        <f t="shared" si="23"/>
        <v>1.1253333333333306E-2</v>
      </c>
      <c r="J43" s="83">
        <f t="shared" si="16"/>
        <v>95.912727272727437</v>
      </c>
      <c r="K43" s="75">
        <f>IF(Selbstdeklaration!$F$130=L43,O43,0)</f>
        <v>0</v>
      </c>
      <c r="L43" s="66">
        <v>63000</v>
      </c>
      <c r="M43" s="83">
        <f t="shared" si="24"/>
        <v>238.56000000000031</v>
      </c>
      <c r="N43" s="82">
        <f t="shared" si="25"/>
        <v>3.7866666666666717E-3</v>
      </c>
      <c r="O43" s="83">
        <f t="shared" si="17"/>
        <v>33.949090909090884</v>
      </c>
      <c r="P43" s="75">
        <f>IF(Selbstdeklaration!$F$130=Q43,T43,0)</f>
        <v>0</v>
      </c>
      <c r="Q43" s="66">
        <v>63000</v>
      </c>
      <c r="R43" s="83">
        <f t="shared" si="26"/>
        <v>473.76000000000028</v>
      </c>
      <c r="S43" s="82">
        <f t="shared" si="27"/>
        <v>7.5200000000000041E-3</v>
      </c>
      <c r="T43" s="83">
        <f t="shared" si="18"/>
        <v>64.930909090909068</v>
      </c>
      <c r="V43" s="66">
        <v>63000</v>
      </c>
      <c r="W43" s="83">
        <f t="shared" si="28"/>
        <v>51.333333333333371</v>
      </c>
      <c r="X43" s="82">
        <f t="shared" si="29"/>
        <v>8.1481481481481541E-4</v>
      </c>
      <c r="Y43" s="83">
        <f t="shared" si="19"/>
        <v>78.666666666666629</v>
      </c>
    </row>
    <row r="44" spans="1:25" hidden="1" x14ac:dyDescent="0.3">
      <c r="A44" s="75">
        <f>IF(Selbstdeklaration!$F$130=B44,E44,0)</f>
        <v>0</v>
      </c>
      <c r="B44" s="66">
        <v>63500</v>
      </c>
      <c r="C44" s="83">
        <f t="shared" si="20"/>
        <v>453.71925925925888</v>
      </c>
      <c r="D44" s="82">
        <f t="shared" si="21"/>
        <v>7.1451851851851789E-3</v>
      </c>
      <c r="E44" s="83">
        <f t="shared" si="15"/>
        <v>43.843703703703738</v>
      </c>
      <c r="F44" s="75">
        <f>IF(Selbstdeklaration!$F$130=G44,J44,0)</f>
        <v>0</v>
      </c>
      <c r="G44" s="66">
        <v>63500</v>
      </c>
      <c r="H44" s="83">
        <f t="shared" si="22"/>
        <v>715.38629629629452</v>
      </c>
      <c r="I44" s="82">
        <f t="shared" si="23"/>
        <v>1.1265925925925898E-2</v>
      </c>
      <c r="J44" s="83">
        <f t="shared" si="16"/>
        <v>95.328518518518692</v>
      </c>
      <c r="K44" s="75">
        <f>IF(Selbstdeklaration!$F$130=L44,O44,0)</f>
        <v>0</v>
      </c>
      <c r="L44" s="66">
        <v>63500</v>
      </c>
      <c r="M44" s="83">
        <f t="shared" si="24"/>
        <v>240.78259259259292</v>
      </c>
      <c r="N44" s="82">
        <f t="shared" si="25"/>
        <v>3.791851851851857E-3</v>
      </c>
      <c r="O44" s="83">
        <f t="shared" si="17"/>
        <v>33.747037037037011</v>
      </c>
      <c r="P44" s="75">
        <f>IF(Selbstdeklaration!$F$130=Q44,T44,0)</f>
        <v>0</v>
      </c>
      <c r="Q44" s="66">
        <v>63500</v>
      </c>
      <c r="R44" s="83">
        <f t="shared" si="26"/>
        <v>478.08444444444473</v>
      </c>
      <c r="S44" s="82">
        <f t="shared" si="27"/>
        <v>7.5288888888888931E-3</v>
      </c>
      <c r="T44" s="83">
        <f t="shared" si="18"/>
        <v>64.537777777777762</v>
      </c>
      <c r="V44" s="66">
        <v>63500</v>
      </c>
      <c r="W44" s="83">
        <f t="shared" si="28"/>
        <v>51.806069958847779</v>
      </c>
      <c r="X44" s="82">
        <f t="shared" si="29"/>
        <v>8.1584362139917757E-4</v>
      </c>
      <c r="Y44" s="83">
        <f t="shared" si="19"/>
        <v>78.193930041152214</v>
      </c>
    </row>
    <row r="45" spans="1:25" hidden="1" x14ac:dyDescent="0.3">
      <c r="A45" s="75">
        <f>IF(Selbstdeklaration!$F$130=B45,E45,0)</f>
        <v>0</v>
      </c>
      <c r="B45" s="79">
        <v>64000</v>
      </c>
      <c r="C45" s="83">
        <f t="shared" si="20"/>
        <v>457.19703703703664</v>
      </c>
      <c r="D45" s="82">
        <f t="shared" si="21"/>
        <v>7.1437037037036973E-3</v>
      </c>
      <c r="E45" s="83">
        <f t="shared" si="15"/>
        <v>43.527542087542123</v>
      </c>
      <c r="F45" s="75">
        <f>IF(Selbstdeklaration!$F$130=G45,J45,0)</f>
        <v>0</v>
      </c>
      <c r="G45" s="79">
        <v>64000</v>
      </c>
      <c r="H45" s="83">
        <f t="shared" si="22"/>
        <v>721.82518518518339</v>
      </c>
      <c r="I45" s="82">
        <f t="shared" si="23"/>
        <v>1.127851851851849E-2</v>
      </c>
      <c r="J45" s="83">
        <f t="shared" si="16"/>
        <v>94.743164983165158</v>
      </c>
      <c r="K45" s="75">
        <f>IF(Selbstdeklaration!$F$130=L45,O45,0)</f>
        <v>0</v>
      </c>
      <c r="L45" s="79">
        <v>64000</v>
      </c>
      <c r="M45" s="83">
        <f t="shared" si="24"/>
        <v>243.01037037037071</v>
      </c>
      <c r="N45" s="82">
        <f t="shared" si="25"/>
        <v>3.7970370370370423E-3</v>
      </c>
      <c r="O45" s="83">
        <f t="shared" si="17"/>
        <v>33.544511784511755</v>
      </c>
      <c r="P45" s="75">
        <f>IF(Selbstdeklaration!$F$130=Q45,T45,0)</f>
        <v>0</v>
      </c>
      <c r="Q45" s="79">
        <v>64000</v>
      </c>
      <c r="R45" s="83">
        <f t="shared" si="26"/>
        <v>482.41777777777804</v>
      </c>
      <c r="S45" s="82">
        <f t="shared" si="27"/>
        <v>7.5377777777777821E-3</v>
      </c>
      <c r="T45" s="83">
        <f t="shared" si="18"/>
        <v>64.143838383838357</v>
      </c>
      <c r="V45" s="79">
        <v>64000</v>
      </c>
      <c r="W45" s="83">
        <f t="shared" si="28"/>
        <v>52.279835390946545</v>
      </c>
      <c r="X45" s="82">
        <f t="shared" si="29"/>
        <v>8.1687242798353973E-4</v>
      </c>
      <c r="Y45" s="83">
        <f t="shared" si="19"/>
        <v>77.720164609053455</v>
      </c>
    </row>
    <row r="46" spans="1:25" hidden="1" x14ac:dyDescent="0.3">
      <c r="A46" s="75">
        <f>IF(Selbstdeklaration!$F$130=B46,E46,0)</f>
        <v>0</v>
      </c>
      <c r="B46" s="66">
        <v>64500</v>
      </c>
      <c r="C46" s="83">
        <f t="shared" si="20"/>
        <v>460.67333333333289</v>
      </c>
      <c r="D46" s="82">
        <f t="shared" si="21"/>
        <v>7.1422222222222156E-3</v>
      </c>
      <c r="E46" s="83">
        <f t="shared" si="15"/>
        <v>43.211515151515194</v>
      </c>
      <c r="F46" s="75">
        <f>IF(Selbstdeklaration!$F$130=G46,J46,0)</f>
        <v>0</v>
      </c>
      <c r="G46" s="66">
        <v>64500</v>
      </c>
      <c r="H46" s="83">
        <f t="shared" si="22"/>
        <v>728.27666666666471</v>
      </c>
      <c r="I46" s="82">
        <f t="shared" si="23"/>
        <v>1.1291111111111082E-2</v>
      </c>
      <c r="J46" s="83">
        <f t="shared" si="16"/>
        <v>94.156666666666837</v>
      </c>
      <c r="K46" s="75">
        <f>IF(Selbstdeklaration!$F$130=L46,O46,0)</f>
        <v>0</v>
      </c>
      <c r="L46" s="66">
        <v>64500</v>
      </c>
      <c r="M46" s="83">
        <f t="shared" si="24"/>
        <v>245.24333333333368</v>
      </c>
      <c r="N46" s="82">
        <f t="shared" si="25"/>
        <v>3.8022222222222277E-3</v>
      </c>
      <c r="O46" s="83">
        <f t="shared" si="17"/>
        <v>33.341515151515118</v>
      </c>
      <c r="P46" s="75">
        <f>IF(Selbstdeklaration!$F$130=Q46,T46,0)</f>
        <v>0</v>
      </c>
      <c r="Q46" s="66">
        <v>64500</v>
      </c>
      <c r="R46" s="83">
        <f t="shared" si="26"/>
        <v>486.76000000000028</v>
      </c>
      <c r="S46" s="82">
        <f t="shared" si="27"/>
        <v>7.5466666666666711E-3</v>
      </c>
      <c r="T46" s="83">
        <f t="shared" si="18"/>
        <v>63.749090909090889</v>
      </c>
      <c r="V46" s="66">
        <v>64500</v>
      </c>
      <c r="W46" s="83">
        <f t="shared" si="28"/>
        <v>52.754629629629669</v>
      </c>
      <c r="X46" s="82">
        <f t="shared" si="29"/>
        <v>8.1790123456790189E-4</v>
      </c>
      <c r="Y46" s="83">
        <f t="shared" si="19"/>
        <v>77.245370370370324</v>
      </c>
    </row>
    <row r="47" spans="1:25" x14ac:dyDescent="0.3">
      <c r="A47" s="75">
        <f>IF(Selbstdeklaration!$F$130=B47,E47,0)</f>
        <v>0</v>
      </c>
      <c r="B47" s="66">
        <v>65000</v>
      </c>
      <c r="C47" s="83">
        <f t="shared" si="20"/>
        <v>464.1481481481477</v>
      </c>
      <c r="D47" s="82">
        <f t="shared" si="21"/>
        <v>7.140740740740734E-3</v>
      </c>
      <c r="E47" s="83">
        <f t="shared" si="15"/>
        <v>42.895622895622935</v>
      </c>
      <c r="F47" s="75">
        <f>IF(Selbstdeklaration!$F$130=G47,J47,0)</f>
        <v>0</v>
      </c>
      <c r="G47" s="66">
        <v>65000</v>
      </c>
      <c r="H47" s="83">
        <f t="shared" si="22"/>
        <v>734.74074074073883</v>
      </c>
      <c r="I47" s="82">
        <f t="shared" si="23"/>
        <v>1.1303703703703673E-2</v>
      </c>
      <c r="J47" s="83">
        <f t="shared" si="16"/>
        <v>93.569023569023742</v>
      </c>
      <c r="K47" s="75">
        <f>IF(Selbstdeklaration!$F$130=L47,O47,0)</f>
        <v>0</v>
      </c>
      <c r="L47" s="66">
        <v>65000</v>
      </c>
      <c r="M47" s="83">
        <f t="shared" si="24"/>
        <v>247.48148148148184</v>
      </c>
      <c r="N47" s="82">
        <f t="shared" si="25"/>
        <v>3.807407407407413E-3</v>
      </c>
      <c r="O47" s="83">
        <f t="shared" si="17"/>
        <v>33.138047138047106</v>
      </c>
      <c r="P47" s="75">
        <f>IF(Selbstdeklaration!$F$130=Q47,T47,0)</f>
        <v>0</v>
      </c>
      <c r="Q47" s="66">
        <v>65000</v>
      </c>
      <c r="R47" s="83">
        <f t="shared" si="26"/>
        <v>491.11111111111143</v>
      </c>
      <c r="S47" s="82">
        <f t="shared" si="27"/>
        <v>7.5555555555555601E-3</v>
      </c>
      <c r="T47" s="83">
        <f t="shared" si="18"/>
        <v>63.353535353535328</v>
      </c>
      <c r="V47" s="66">
        <v>65000</v>
      </c>
      <c r="W47" s="83">
        <f t="shared" si="28"/>
        <v>53.230452674897165</v>
      </c>
      <c r="X47" s="82">
        <f t="shared" si="29"/>
        <v>8.1893004115226405E-4</v>
      </c>
      <c r="Y47" s="83">
        <f t="shared" si="19"/>
        <v>76.769547325102835</v>
      </c>
    </row>
    <row r="48" spans="1:25" hidden="1" x14ac:dyDescent="0.3">
      <c r="A48" s="75">
        <f>IF(Selbstdeklaration!$F$130=B48,E48,0)</f>
        <v>0</v>
      </c>
      <c r="B48" s="66">
        <v>65500</v>
      </c>
      <c r="C48" s="83">
        <f t="shared" si="20"/>
        <v>467.62148148148106</v>
      </c>
      <c r="D48" s="82">
        <f t="shared" si="21"/>
        <v>7.1392592592592523E-3</v>
      </c>
      <c r="E48" s="83">
        <f t="shared" si="15"/>
        <v>42.579865319865355</v>
      </c>
      <c r="F48" s="75">
        <f>IF(Selbstdeklaration!$F$130=G48,J48,0)</f>
        <v>0</v>
      </c>
      <c r="G48" s="66">
        <v>65500</v>
      </c>
      <c r="H48" s="83">
        <f t="shared" si="22"/>
        <v>741.2174074074054</v>
      </c>
      <c r="I48" s="82">
        <f t="shared" si="23"/>
        <v>1.1316296296296265E-2</v>
      </c>
      <c r="J48" s="83">
        <f t="shared" si="16"/>
        <v>92.980235690235872</v>
      </c>
      <c r="K48" s="75">
        <f>IF(Selbstdeklaration!$F$130=L48,O48,0)</f>
        <v>0</v>
      </c>
      <c r="L48" s="66">
        <v>65500</v>
      </c>
      <c r="M48" s="83">
        <f t="shared" si="24"/>
        <v>249.7248148148152</v>
      </c>
      <c r="N48" s="82">
        <f t="shared" si="25"/>
        <v>3.8125925925925983E-3</v>
      </c>
      <c r="O48" s="83">
        <f t="shared" si="17"/>
        <v>32.934107744107706</v>
      </c>
      <c r="P48" s="75">
        <f>IF(Selbstdeklaration!$F$130=Q48,T48,0)</f>
        <v>0</v>
      </c>
      <c r="Q48" s="66">
        <v>65500</v>
      </c>
      <c r="R48" s="83">
        <f t="shared" si="26"/>
        <v>495.47111111111144</v>
      </c>
      <c r="S48" s="82">
        <f t="shared" si="27"/>
        <v>7.5644444444444492E-3</v>
      </c>
      <c r="T48" s="83">
        <f t="shared" si="18"/>
        <v>62.95717171717169</v>
      </c>
      <c r="V48" s="66">
        <v>65500</v>
      </c>
      <c r="W48" s="83">
        <f t="shared" si="28"/>
        <v>53.707304526749013</v>
      </c>
      <c r="X48" s="82">
        <f t="shared" si="29"/>
        <v>8.199588477366262E-4</v>
      </c>
      <c r="Y48" s="83">
        <f t="shared" si="19"/>
        <v>76.292695473250987</v>
      </c>
    </row>
    <row r="49" spans="1:25" hidden="1" x14ac:dyDescent="0.3">
      <c r="A49" s="75">
        <f>IF(Selbstdeklaration!$F$130=B49,E49,0)</f>
        <v>0</v>
      </c>
      <c r="B49" s="79">
        <v>66000</v>
      </c>
      <c r="C49" s="83">
        <f t="shared" si="20"/>
        <v>471.09333333333285</v>
      </c>
      <c r="D49" s="82">
        <f t="shared" si="21"/>
        <v>7.1377777777777707E-3</v>
      </c>
      <c r="E49" s="83">
        <f t="shared" si="15"/>
        <v>42.264242424242468</v>
      </c>
      <c r="F49" s="75">
        <f>IF(Selbstdeklaration!$F$130=G49,J49,0)</f>
        <v>0</v>
      </c>
      <c r="G49" s="79">
        <v>66000</v>
      </c>
      <c r="H49" s="83">
        <f t="shared" si="22"/>
        <v>747.70666666666455</v>
      </c>
      <c r="I49" s="82">
        <f t="shared" si="23"/>
        <v>1.1328888888888857E-2</v>
      </c>
      <c r="J49" s="83">
        <f t="shared" si="16"/>
        <v>92.39030303030323</v>
      </c>
      <c r="K49" s="75">
        <f>IF(Selbstdeklaration!$F$130=L49,O49,0)</f>
        <v>0</v>
      </c>
      <c r="L49" s="79">
        <v>66000</v>
      </c>
      <c r="M49" s="83">
        <f t="shared" si="24"/>
        <v>251.97333333333373</v>
      </c>
      <c r="N49" s="82">
        <f t="shared" si="25"/>
        <v>3.8177777777777836E-3</v>
      </c>
      <c r="O49" s="83">
        <f t="shared" si="17"/>
        <v>32.729696969696938</v>
      </c>
      <c r="P49" s="75">
        <f>IF(Selbstdeklaration!$F$130=Q49,T49,0)</f>
        <v>0</v>
      </c>
      <c r="Q49" s="79">
        <v>66000</v>
      </c>
      <c r="R49" s="83">
        <f t="shared" si="26"/>
        <v>499.84000000000032</v>
      </c>
      <c r="S49" s="82">
        <f t="shared" si="27"/>
        <v>7.5733333333333382E-3</v>
      </c>
      <c r="T49" s="83">
        <f t="shared" si="18"/>
        <v>62.559999999999967</v>
      </c>
      <c r="V49" s="79">
        <v>66000</v>
      </c>
      <c r="W49" s="83">
        <f t="shared" si="28"/>
        <v>54.185185185185233</v>
      </c>
      <c r="X49" s="82">
        <f t="shared" si="29"/>
        <v>8.2098765432098836E-4</v>
      </c>
      <c r="Y49" s="83">
        <f t="shared" si="19"/>
        <v>75.814814814814767</v>
      </c>
    </row>
    <row r="50" spans="1:25" hidden="1" x14ac:dyDescent="0.3">
      <c r="A50" s="75">
        <f>IF(Selbstdeklaration!$F$130=B50,E50,0)</f>
        <v>0</v>
      </c>
      <c r="B50" s="66">
        <v>66500</v>
      </c>
      <c r="C50" s="83">
        <f t="shared" si="20"/>
        <v>474.5637037037032</v>
      </c>
      <c r="D50" s="82">
        <f t="shared" si="21"/>
        <v>7.136296296296289E-3</v>
      </c>
      <c r="E50" s="83">
        <f t="shared" si="15"/>
        <v>41.948754208754252</v>
      </c>
      <c r="F50" s="75">
        <f>IF(Selbstdeklaration!$F$130=G50,J50,0)</f>
        <v>0</v>
      </c>
      <c r="G50" s="66">
        <v>66500</v>
      </c>
      <c r="H50" s="83">
        <f t="shared" si="22"/>
        <v>754.20851851851637</v>
      </c>
      <c r="I50" s="82">
        <f t="shared" si="23"/>
        <v>1.1341481481481449E-2</v>
      </c>
      <c r="J50" s="83">
        <f t="shared" si="16"/>
        <v>91.799225589225784</v>
      </c>
      <c r="K50" s="75">
        <f>IF(Selbstdeklaration!$F$130=L50,O50,0)</f>
        <v>0</v>
      </c>
      <c r="L50" s="66">
        <v>66500</v>
      </c>
      <c r="M50" s="83">
        <f t="shared" si="24"/>
        <v>254.22703703703743</v>
      </c>
      <c r="N50" s="82">
        <f t="shared" si="25"/>
        <v>3.822962962962969E-3</v>
      </c>
      <c r="O50" s="83">
        <f t="shared" si="17"/>
        <v>32.524814814814775</v>
      </c>
      <c r="P50" s="75">
        <f>IF(Selbstdeklaration!$F$130=Q50,T50,0)</f>
        <v>0</v>
      </c>
      <c r="Q50" s="66">
        <v>66500</v>
      </c>
      <c r="R50" s="83">
        <f t="shared" si="26"/>
        <v>504.21777777777811</v>
      </c>
      <c r="S50" s="82">
        <f t="shared" si="27"/>
        <v>7.5822222222222272E-3</v>
      </c>
      <c r="T50" s="83">
        <f t="shared" si="18"/>
        <v>62.162020202020173</v>
      </c>
      <c r="V50" s="66">
        <v>66500</v>
      </c>
      <c r="W50" s="83">
        <f t="shared" si="28"/>
        <v>54.664094650205811</v>
      </c>
      <c r="X50" s="82">
        <f t="shared" si="29"/>
        <v>8.2201646090535052E-4</v>
      </c>
      <c r="Y50" s="83">
        <f t="shared" si="19"/>
        <v>75.335905349794189</v>
      </c>
    </row>
    <row r="51" spans="1:25" hidden="1" x14ac:dyDescent="0.3">
      <c r="A51" s="75">
        <f>IF(Selbstdeklaration!$F$130=B51,E51,0)</f>
        <v>0</v>
      </c>
      <c r="B51" s="66">
        <v>67000</v>
      </c>
      <c r="C51" s="83">
        <f t="shared" si="20"/>
        <v>478.0325925925921</v>
      </c>
      <c r="D51" s="82">
        <f t="shared" si="21"/>
        <v>7.1348148148148074E-3</v>
      </c>
      <c r="E51" s="83">
        <f t="shared" si="15"/>
        <v>41.633400673400722</v>
      </c>
      <c r="F51" s="75">
        <f>IF(Selbstdeklaration!$F$130=G51,J51,0)</f>
        <v>0</v>
      </c>
      <c r="G51" s="66">
        <v>67000</v>
      </c>
      <c r="H51" s="83">
        <f t="shared" si="22"/>
        <v>760.72296296296076</v>
      </c>
      <c r="I51" s="82">
        <f t="shared" si="23"/>
        <v>1.1354074074074041E-2</v>
      </c>
      <c r="J51" s="83">
        <f t="shared" si="16"/>
        <v>91.207003367003566</v>
      </c>
      <c r="K51" s="75">
        <f>IF(Selbstdeklaration!$F$130=L51,O51,0)</f>
        <v>0</v>
      </c>
      <c r="L51" s="66">
        <v>67000</v>
      </c>
      <c r="M51" s="83">
        <f t="shared" si="24"/>
        <v>256.48592592592632</v>
      </c>
      <c r="N51" s="82">
        <f t="shared" si="25"/>
        <v>3.8281481481481543E-3</v>
      </c>
      <c r="O51" s="83">
        <f t="shared" si="17"/>
        <v>32.319461279461244</v>
      </c>
      <c r="P51" s="75">
        <f>IF(Selbstdeklaration!$F$130=Q51,T51,0)</f>
        <v>0</v>
      </c>
      <c r="Q51" s="66">
        <v>67000</v>
      </c>
      <c r="R51" s="83">
        <f t="shared" si="26"/>
        <v>508.60444444444477</v>
      </c>
      <c r="S51" s="82">
        <f t="shared" si="27"/>
        <v>7.5911111111111162E-3</v>
      </c>
      <c r="T51" s="83">
        <f t="shared" si="18"/>
        <v>61.763232323232295</v>
      </c>
      <c r="V51" s="66">
        <v>67000</v>
      </c>
      <c r="W51" s="83">
        <f t="shared" si="28"/>
        <v>55.144032921810748</v>
      </c>
      <c r="X51" s="82">
        <f t="shared" si="29"/>
        <v>8.2304526748971268E-4</v>
      </c>
      <c r="Y51" s="83">
        <f t="shared" si="19"/>
        <v>74.855967078189252</v>
      </c>
    </row>
    <row r="52" spans="1:25" hidden="1" x14ac:dyDescent="0.3">
      <c r="A52" s="75">
        <f>IF(Selbstdeklaration!$F$130=B52,E52,0)</f>
        <v>0</v>
      </c>
      <c r="B52" s="66">
        <v>67500</v>
      </c>
      <c r="C52" s="83">
        <f t="shared" si="20"/>
        <v>481.49999999999949</v>
      </c>
      <c r="D52" s="82">
        <f t="shared" si="21"/>
        <v>7.1333333333333257E-3</v>
      </c>
      <c r="E52" s="83">
        <f t="shared" si="15"/>
        <v>41.318181818181863</v>
      </c>
      <c r="F52" s="75">
        <f>IF(Selbstdeklaration!$F$130=G52,J52,0)</f>
        <v>0</v>
      </c>
      <c r="G52" s="66">
        <v>67500</v>
      </c>
      <c r="H52" s="83">
        <f t="shared" si="22"/>
        <v>767.24999999999773</v>
      </c>
      <c r="I52" s="82">
        <f t="shared" si="23"/>
        <v>1.1366666666666633E-2</v>
      </c>
      <c r="J52" s="83">
        <f t="shared" si="16"/>
        <v>90.613636363636573</v>
      </c>
      <c r="K52" s="75">
        <f>IF(Selbstdeklaration!$F$130=L52,O52,0)</f>
        <v>0</v>
      </c>
      <c r="L52" s="66">
        <v>67500</v>
      </c>
      <c r="M52" s="83">
        <f t="shared" si="24"/>
        <v>258.7500000000004</v>
      </c>
      <c r="N52" s="82">
        <f t="shared" si="25"/>
        <v>3.8333333333333396E-3</v>
      </c>
      <c r="O52" s="83">
        <f t="shared" si="17"/>
        <v>32.113636363636324</v>
      </c>
      <c r="P52" s="75">
        <f>IF(Selbstdeklaration!$F$130=Q52,T52,0)</f>
        <v>0</v>
      </c>
      <c r="Q52" s="66">
        <v>67500</v>
      </c>
      <c r="R52" s="83">
        <f t="shared" si="26"/>
        <v>513.00000000000034</v>
      </c>
      <c r="S52" s="82">
        <f t="shared" si="27"/>
        <v>7.6000000000000052E-3</v>
      </c>
      <c r="T52" s="83">
        <f t="shared" si="18"/>
        <v>61.363636363636331</v>
      </c>
      <c r="V52" s="66">
        <v>67500</v>
      </c>
      <c r="W52" s="83">
        <f t="shared" si="28"/>
        <v>55.62500000000005</v>
      </c>
      <c r="X52" s="82">
        <f t="shared" si="29"/>
        <v>8.2407407407407483E-4</v>
      </c>
      <c r="Y52" s="83">
        <f t="shared" si="19"/>
        <v>74.374999999999943</v>
      </c>
    </row>
    <row r="53" spans="1:25" hidden="1" x14ac:dyDescent="0.3">
      <c r="A53" s="75">
        <f>IF(Selbstdeklaration!$F$130=B53,E53,0)</f>
        <v>0</v>
      </c>
      <c r="B53" s="66">
        <v>68000</v>
      </c>
      <c r="C53" s="83">
        <f t="shared" si="20"/>
        <v>484.96592592592538</v>
      </c>
      <c r="D53" s="82">
        <f t="shared" si="21"/>
        <v>7.1318518518518441E-3</v>
      </c>
      <c r="E53" s="83">
        <f t="shared" si="15"/>
        <v>41.003097643097696</v>
      </c>
      <c r="F53" s="75">
        <f>IF(Selbstdeklaration!$F$130=G53,J53,0)</f>
        <v>0</v>
      </c>
      <c r="G53" s="66">
        <v>68000</v>
      </c>
      <c r="H53" s="83">
        <f t="shared" si="22"/>
        <v>773.78962962962726</v>
      </c>
      <c r="I53" s="82">
        <f t="shared" si="23"/>
        <v>1.1379259259259224E-2</v>
      </c>
      <c r="J53" s="83">
        <f t="shared" si="16"/>
        <v>90.019124579124792</v>
      </c>
      <c r="K53" s="75">
        <f>IF(Selbstdeklaration!$F$130=L53,O53,0)</f>
        <v>0</v>
      </c>
      <c r="L53" s="66">
        <v>68000</v>
      </c>
      <c r="M53" s="83">
        <f t="shared" si="24"/>
        <v>261.01925925925968</v>
      </c>
      <c r="N53" s="82">
        <f t="shared" si="25"/>
        <v>3.838518518518525E-3</v>
      </c>
      <c r="O53" s="83">
        <f t="shared" si="17"/>
        <v>31.90734006734003</v>
      </c>
      <c r="P53" s="75">
        <f>IF(Selbstdeklaration!$F$130=Q53,T53,0)</f>
        <v>0</v>
      </c>
      <c r="Q53" s="66">
        <v>68000</v>
      </c>
      <c r="R53" s="83">
        <f t="shared" si="26"/>
        <v>517.40444444444483</v>
      </c>
      <c r="S53" s="82">
        <f t="shared" si="27"/>
        <v>7.6088888888888942E-3</v>
      </c>
      <c r="T53" s="83">
        <f t="shared" si="18"/>
        <v>60.96323232323229</v>
      </c>
      <c r="V53" s="66">
        <v>68000</v>
      </c>
      <c r="W53" s="83">
        <f t="shared" si="28"/>
        <v>56.106995884773717</v>
      </c>
      <c r="X53" s="82">
        <f t="shared" si="29"/>
        <v>8.2510288065843699E-4</v>
      </c>
      <c r="Y53" s="83">
        <f t="shared" si="19"/>
        <v>73.89300411522629</v>
      </c>
    </row>
    <row r="54" spans="1:25" hidden="1" x14ac:dyDescent="0.3">
      <c r="A54" s="75">
        <f>IF(Selbstdeklaration!$F$130=B54,E54,0)</f>
        <v>0</v>
      </c>
      <c r="B54" s="79">
        <v>68500</v>
      </c>
      <c r="C54" s="83">
        <f t="shared" si="20"/>
        <v>488.43037037036981</v>
      </c>
      <c r="D54" s="82">
        <f t="shared" si="21"/>
        <v>7.1303703703703624E-3</v>
      </c>
      <c r="E54" s="83">
        <f t="shared" si="15"/>
        <v>40.688148148148201</v>
      </c>
      <c r="F54" s="75">
        <f>IF(Selbstdeklaration!$F$130=G54,J54,0)</f>
        <v>0</v>
      </c>
      <c r="G54" s="79">
        <v>68500</v>
      </c>
      <c r="H54" s="83">
        <f t="shared" si="22"/>
        <v>780.34185185184936</v>
      </c>
      <c r="I54" s="82">
        <f t="shared" si="23"/>
        <v>1.1391851851851816E-2</v>
      </c>
      <c r="J54" s="83">
        <f t="shared" si="16"/>
        <v>89.423468013468238</v>
      </c>
      <c r="K54" s="75">
        <f>IF(Selbstdeklaration!$F$130=L54,O54,0)</f>
        <v>0</v>
      </c>
      <c r="L54" s="79">
        <v>68500</v>
      </c>
      <c r="M54" s="83">
        <f t="shared" si="24"/>
        <v>263.29370370370418</v>
      </c>
      <c r="N54" s="82">
        <f t="shared" si="25"/>
        <v>3.8437037037037103E-3</v>
      </c>
      <c r="O54" s="83">
        <f t="shared" si="17"/>
        <v>31.700572390572347</v>
      </c>
      <c r="P54" s="75">
        <f>IF(Selbstdeklaration!$F$130=Q54,T54,0)</f>
        <v>0</v>
      </c>
      <c r="Q54" s="79">
        <v>68500</v>
      </c>
      <c r="R54" s="83">
        <f t="shared" si="26"/>
        <v>521.81777777777813</v>
      </c>
      <c r="S54" s="82">
        <f t="shared" si="27"/>
        <v>7.6177777777777832E-3</v>
      </c>
      <c r="T54" s="83">
        <f t="shared" si="18"/>
        <v>60.562020202020172</v>
      </c>
      <c r="V54" s="79">
        <v>68500</v>
      </c>
      <c r="W54" s="83">
        <f t="shared" si="28"/>
        <v>56.590020576131742</v>
      </c>
      <c r="X54" s="82">
        <f t="shared" si="29"/>
        <v>8.2613168724279915E-4</v>
      </c>
      <c r="Y54" s="83">
        <f t="shared" si="19"/>
        <v>73.409979423868265</v>
      </c>
    </row>
    <row r="55" spans="1:25" hidden="1" x14ac:dyDescent="0.3">
      <c r="A55" s="75">
        <f>IF(Selbstdeklaration!$F$130=B55,E55,0)</f>
        <v>0</v>
      </c>
      <c r="B55" s="66">
        <v>69000</v>
      </c>
      <c r="C55" s="83">
        <f t="shared" si="20"/>
        <v>491.89333333333275</v>
      </c>
      <c r="D55" s="82">
        <f t="shared" si="21"/>
        <v>7.1288888888888808E-3</v>
      </c>
      <c r="E55" s="83">
        <f t="shared" si="15"/>
        <v>40.373333333333385</v>
      </c>
      <c r="F55" s="75">
        <f>IF(Selbstdeklaration!$F$130=G55,J55,0)</f>
        <v>0</v>
      </c>
      <c r="G55" s="66">
        <v>69000</v>
      </c>
      <c r="H55" s="83">
        <f t="shared" si="22"/>
        <v>786.90666666666414</v>
      </c>
      <c r="I55" s="82">
        <f t="shared" si="23"/>
        <v>1.1404444444444408E-2</v>
      </c>
      <c r="J55" s="83">
        <f t="shared" si="16"/>
        <v>88.826666666666895</v>
      </c>
      <c r="K55" s="75">
        <f>IF(Selbstdeklaration!$F$130=L55,O55,0)</f>
        <v>0</v>
      </c>
      <c r="L55" s="66">
        <v>69000</v>
      </c>
      <c r="M55" s="83">
        <f t="shared" si="24"/>
        <v>265.57333333333378</v>
      </c>
      <c r="N55" s="82">
        <f t="shared" si="25"/>
        <v>3.8488888888888956E-3</v>
      </c>
      <c r="O55" s="83">
        <f t="shared" si="17"/>
        <v>31.493333333333293</v>
      </c>
      <c r="P55" s="75">
        <f>IF(Selbstdeklaration!$F$130=Q55,T55,0)</f>
        <v>0</v>
      </c>
      <c r="Q55" s="66">
        <v>69000</v>
      </c>
      <c r="R55" s="83">
        <f t="shared" si="26"/>
        <v>526.24000000000035</v>
      </c>
      <c r="S55" s="82">
        <f t="shared" si="27"/>
        <v>7.6266666666666722E-3</v>
      </c>
      <c r="T55" s="83">
        <f t="shared" si="18"/>
        <v>60.159999999999968</v>
      </c>
      <c r="V55" s="66">
        <v>69000</v>
      </c>
      <c r="W55" s="83">
        <f t="shared" si="28"/>
        <v>57.074074074074133</v>
      </c>
      <c r="X55" s="82">
        <f t="shared" si="29"/>
        <v>8.2716049382716131E-4</v>
      </c>
      <c r="Y55" s="83">
        <f t="shared" si="19"/>
        <v>72.925925925925867</v>
      </c>
    </row>
    <row r="56" spans="1:25" hidden="1" x14ac:dyDescent="0.3">
      <c r="A56" s="75">
        <f>IF(Selbstdeklaration!$F$130=B56,E56,0)</f>
        <v>0</v>
      </c>
      <c r="B56" s="66">
        <v>69500</v>
      </c>
      <c r="C56" s="83">
        <f t="shared" si="20"/>
        <v>495.35481481481423</v>
      </c>
      <c r="D56" s="82">
        <f t="shared" si="21"/>
        <v>7.1274074074073991E-3</v>
      </c>
      <c r="E56" s="83">
        <f t="shared" si="15"/>
        <v>40.058653198653253</v>
      </c>
      <c r="F56" s="75">
        <f>IF(Selbstdeklaration!$F$130=G56,J56,0)</f>
        <v>0</v>
      </c>
      <c r="G56" s="66">
        <v>69500</v>
      </c>
      <c r="H56" s="83">
        <f t="shared" si="22"/>
        <v>793.48407407407149</v>
      </c>
      <c r="I56" s="82">
        <f t="shared" si="23"/>
        <v>1.1417037037037E-2</v>
      </c>
      <c r="J56" s="83">
        <f t="shared" si="16"/>
        <v>88.228720538720779</v>
      </c>
      <c r="K56" s="75">
        <f>IF(Selbstdeklaration!$F$130=L56,O56,0)</f>
        <v>0</v>
      </c>
      <c r="L56" s="66">
        <v>69500</v>
      </c>
      <c r="M56" s="83">
        <f t="shared" si="24"/>
        <v>267.85814814814864</v>
      </c>
      <c r="N56" s="82">
        <f t="shared" si="25"/>
        <v>3.8540740740740809E-3</v>
      </c>
      <c r="O56" s="83">
        <f t="shared" si="17"/>
        <v>31.285622895622851</v>
      </c>
      <c r="P56" s="75">
        <f>IF(Selbstdeklaration!$F$130=Q56,T56,0)</f>
        <v>0</v>
      </c>
      <c r="Q56" s="66">
        <v>69500</v>
      </c>
      <c r="R56" s="83">
        <f t="shared" si="26"/>
        <v>530.67111111111149</v>
      </c>
      <c r="S56" s="82">
        <f t="shared" si="27"/>
        <v>7.6355555555555612E-3</v>
      </c>
      <c r="T56" s="83">
        <f t="shared" si="18"/>
        <v>59.75717171717168</v>
      </c>
      <c r="V56" s="66">
        <v>69500</v>
      </c>
      <c r="W56" s="83">
        <f t="shared" si="28"/>
        <v>57.559156378600882</v>
      </c>
      <c r="X56" s="82">
        <f t="shared" si="29"/>
        <v>8.2818930041152347E-4</v>
      </c>
      <c r="Y56" s="83">
        <f t="shared" si="19"/>
        <v>72.440843621399125</v>
      </c>
    </row>
    <row r="57" spans="1:25" x14ac:dyDescent="0.3">
      <c r="A57" s="75">
        <f>IF(Selbstdeklaration!$F$130=B57,E57,0)</f>
        <v>0</v>
      </c>
      <c r="B57" s="66">
        <v>70000</v>
      </c>
      <c r="C57" s="83">
        <f t="shared" si="20"/>
        <v>498.81481481481421</v>
      </c>
      <c r="D57" s="82">
        <f t="shared" si="21"/>
        <v>7.1259259259259175E-3</v>
      </c>
      <c r="E57" s="83">
        <f t="shared" si="15"/>
        <v>39.744107744107801</v>
      </c>
      <c r="F57" s="75">
        <f>IF(Selbstdeklaration!$F$130=G57,J57,0)</f>
        <v>0</v>
      </c>
      <c r="G57" s="66">
        <v>70000</v>
      </c>
      <c r="H57" s="83">
        <f t="shared" si="22"/>
        <v>800.0740740740714</v>
      </c>
      <c r="I57" s="82">
        <f t="shared" si="23"/>
        <v>1.1429629629629592E-2</v>
      </c>
      <c r="J57" s="83">
        <f t="shared" si="16"/>
        <v>87.629629629629875</v>
      </c>
      <c r="K57" s="75">
        <f>IF(Selbstdeklaration!$F$130=L57,O57,0)</f>
        <v>0</v>
      </c>
      <c r="L57" s="66">
        <v>70000</v>
      </c>
      <c r="M57" s="83">
        <f t="shared" si="24"/>
        <v>270.14814814814866</v>
      </c>
      <c r="N57" s="82">
        <f t="shared" si="25"/>
        <v>3.8592592592592663E-3</v>
      </c>
      <c r="O57" s="83">
        <f t="shared" si="17"/>
        <v>31.07744107744103</v>
      </c>
      <c r="P57" s="75">
        <f>IF(Selbstdeklaration!$F$130=Q57,T57,0)</f>
        <v>0</v>
      </c>
      <c r="Q57" s="66">
        <v>70000</v>
      </c>
      <c r="R57" s="83">
        <f t="shared" si="26"/>
        <v>535.11111111111154</v>
      </c>
      <c r="S57" s="82">
        <f t="shared" si="27"/>
        <v>7.6444444444444502E-3</v>
      </c>
      <c r="T57" s="83">
        <f t="shared" si="18"/>
        <v>59.353535353535314</v>
      </c>
      <c r="V57" s="66">
        <v>70000</v>
      </c>
      <c r="W57" s="83">
        <f t="shared" si="28"/>
        <v>58.045267489711996</v>
      </c>
      <c r="X57" s="82">
        <f t="shared" si="29"/>
        <v>8.2921810699588562E-4</v>
      </c>
      <c r="Y57" s="83">
        <f t="shared" si="19"/>
        <v>71.954732510288011</v>
      </c>
    </row>
    <row r="58" spans="1:25" hidden="1" x14ac:dyDescent="0.3">
      <c r="A58" s="75">
        <f>IF(Selbstdeklaration!$F$130=B58,E58,0)</f>
        <v>0</v>
      </c>
      <c r="B58" s="79">
        <v>70500</v>
      </c>
      <c r="C58" s="83">
        <f t="shared" si="20"/>
        <v>502.27333333333274</v>
      </c>
      <c r="D58" s="82">
        <f t="shared" si="21"/>
        <v>7.1244444444444359E-3</v>
      </c>
      <c r="E58" s="83">
        <f t="shared" si="15"/>
        <v>39.429696969697027</v>
      </c>
      <c r="F58" s="75">
        <f>IF(Selbstdeklaration!$F$130=G58,J58,0)</f>
        <v>0</v>
      </c>
      <c r="G58" s="79">
        <v>70500</v>
      </c>
      <c r="H58" s="83">
        <f t="shared" si="22"/>
        <v>806.67666666666389</v>
      </c>
      <c r="I58" s="82">
        <f t="shared" si="23"/>
        <v>1.1442222222222184E-2</v>
      </c>
      <c r="J58" s="83">
        <f t="shared" si="16"/>
        <v>87.029393939394197</v>
      </c>
      <c r="K58" s="75">
        <f>IF(Selbstdeklaration!$F$130=L58,O58,0)</f>
        <v>0</v>
      </c>
      <c r="L58" s="79">
        <v>70500</v>
      </c>
      <c r="M58" s="83">
        <f t="shared" si="24"/>
        <v>272.44333333333384</v>
      </c>
      <c r="N58" s="82">
        <f t="shared" si="25"/>
        <v>3.8644444444444516E-3</v>
      </c>
      <c r="O58" s="83">
        <f t="shared" si="17"/>
        <v>30.868787878787831</v>
      </c>
      <c r="P58" s="75">
        <f>IF(Selbstdeklaration!$F$130=Q58,T58,0)</f>
        <v>0</v>
      </c>
      <c r="Q58" s="79">
        <v>70500</v>
      </c>
      <c r="R58" s="83">
        <f t="shared" si="26"/>
        <v>539.5600000000004</v>
      </c>
      <c r="S58" s="82">
        <f t="shared" si="27"/>
        <v>7.6533333333333392E-3</v>
      </c>
      <c r="T58" s="83">
        <f t="shared" si="18"/>
        <v>58.94909090909087</v>
      </c>
      <c r="V58" s="79">
        <v>70500</v>
      </c>
      <c r="W58" s="83">
        <f t="shared" si="28"/>
        <v>58.532407407407469</v>
      </c>
      <c r="X58" s="82">
        <f t="shared" si="29"/>
        <v>8.3024691358024778E-4</v>
      </c>
      <c r="Y58" s="83">
        <f t="shared" si="19"/>
        <v>71.467592592592524</v>
      </c>
    </row>
    <row r="59" spans="1:25" hidden="1" x14ac:dyDescent="0.3">
      <c r="A59" s="75">
        <f>IF(Selbstdeklaration!$F$130=B59,E59,0)</f>
        <v>0</v>
      </c>
      <c r="B59" s="66">
        <v>71000</v>
      </c>
      <c r="C59" s="83">
        <f t="shared" si="20"/>
        <v>505.73037037036977</v>
      </c>
      <c r="D59" s="82">
        <f t="shared" si="21"/>
        <v>7.1229629629629542E-3</v>
      </c>
      <c r="E59" s="83">
        <f t="shared" si="15"/>
        <v>39.115420875420931</v>
      </c>
      <c r="F59" s="75">
        <f>IF(Selbstdeklaration!$F$130=G59,J59,0)</f>
        <v>0</v>
      </c>
      <c r="G59" s="66">
        <v>71000</v>
      </c>
      <c r="H59" s="83">
        <f t="shared" si="22"/>
        <v>813.29185185184906</v>
      </c>
      <c r="I59" s="82">
        <f t="shared" si="23"/>
        <v>1.1454814814814775E-2</v>
      </c>
      <c r="J59" s="83">
        <f t="shared" si="16"/>
        <v>86.428013468013717</v>
      </c>
      <c r="K59" s="75">
        <f>IF(Selbstdeklaration!$F$130=L59,O59,0)</f>
        <v>0</v>
      </c>
      <c r="L59" s="66">
        <v>71000</v>
      </c>
      <c r="M59" s="83">
        <f t="shared" si="24"/>
        <v>274.74370370370423</v>
      </c>
      <c r="N59" s="82">
        <f t="shared" si="25"/>
        <v>3.8696296296296369E-3</v>
      </c>
      <c r="O59" s="83">
        <f t="shared" si="17"/>
        <v>30.659663299663251</v>
      </c>
      <c r="P59" s="75">
        <f>IF(Selbstdeklaration!$F$130=Q59,T59,0)</f>
        <v>0</v>
      </c>
      <c r="Q59" s="66">
        <v>71000</v>
      </c>
      <c r="R59" s="83">
        <f t="shared" si="26"/>
        <v>544.01777777777818</v>
      </c>
      <c r="S59" s="82">
        <f t="shared" si="27"/>
        <v>7.6622222222222282E-3</v>
      </c>
      <c r="T59" s="83">
        <f t="shared" si="18"/>
        <v>58.543838383838349</v>
      </c>
      <c r="V59" s="66">
        <v>71000</v>
      </c>
      <c r="W59" s="83">
        <f t="shared" si="28"/>
        <v>59.020576131687307</v>
      </c>
      <c r="X59" s="82">
        <f t="shared" si="29"/>
        <v>8.3127572016460994E-4</v>
      </c>
      <c r="Y59" s="83">
        <f t="shared" si="19"/>
        <v>70.979423868312693</v>
      </c>
    </row>
    <row r="60" spans="1:25" hidden="1" x14ac:dyDescent="0.3">
      <c r="A60" s="75">
        <f>IF(Selbstdeklaration!$F$130=B60,E60,0)</f>
        <v>0</v>
      </c>
      <c r="B60" s="66">
        <v>71500</v>
      </c>
      <c r="C60" s="83">
        <f t="shared" si="20"/>
        <v>509.18592592592529</v>
      </c>
      <c r="D60" s="82">
        <f t="shared" si="21"/>
        <v>7.1214814814814726E-3</v>
      </c>
      <c r="E60" s="83">
        <f t="shared" si="15"/>
        <v>38.80127946127952</v>
      </c>
      <c r="F60" s="75">
        <f>IF(Selbstdeklaration!$F$130=G60,J60,0)</f>
        <v>0</v>
      </c>
      <c r="G60" s="66">
        <v>71500</v>
      </c>
      <c r="H60" s="83">
        <f t="shared" si="22"/>
        <v>819.9196296296268</v>
      </c>
      <c r="I60" s="82">
        <f t="shared" si="23"/>
        <v>1.1467407407407367E-2</v>
      </c>
      <c r="J60" s="83">
        <f t="shared" si="16"/>
        <v>85.825488215488477</v>
      </c>
      <c r="K60" s="75">
        <f>IF(Selbstdeklaration!$F$130=L60,O60,0)</f>
        <v>0</v>
      </c>
      <c r="L60" s="66">
        <v>71500</v>
      </c>
      <c r="M60" s="83">
        <f t="shared" si="24"/>
        <v>277.04925925925977</v>
      </c>
      <c r="N60" s="82">
        <f t="shared" si="25"/>
        <v>3.8748148148148222E-3</v>
      </c>
      <c r="O60" s="83">
        <f t="shared" si="17"/>
        <v>30.450067340067292</v>
      </c>
      <c r="P60" s="75">
        <f>IF(Selbstdeklaration!$F$130=Q60,T60,0)</f>
        <v>0</v>
      </c>
      <c r="Q60" s="66">
        <v>71500</v>
      </c>
      <c r="R60" s="83">
        <f t="shared" si="26"/>
        <v>548.48444444444488</v>
      </c>
      <c r="S60" s="82">
        <f t="shared" si="27"/>
        <v>7.6711111111111173E-3</v>
      </c>
      <c r="T60" s="83">
        <f t="shared" si="18"/>
        <v>58.137777777777735</v>
      </c>
      <c r="V60" s="66">
        <v>71500</v>
      </c>
      <c r="W60" s="83">
        <f t="shared" si="28"/>
        <v>59.509773662551503</v>
      </c>
      <c r="X60" s="82">
        <f t="shared" si="29"/>
        <v>8.323045267489721E-4</v>
      </c>
      <c r="Y60" s="83">
        <f t="shared" si="19"/>
        <v>70.49022633744849</v>
      </c>
    </row>
    <row r="61" spans="1:25" hidden="1" x14ac:dyDescent="0.3">
      <c r="A61" s="75">
        <f>IF(Selbstdeklaration!$F$130=B61,E61,0)</f>
        <v>0</v>
      </c>
      <c r="B61" s="66">
        <v>72000</v>
      </c>
      <c r="C61" s="83">
        <f t="shared" si="20"/>
        <v>512.6399999999993</v>
      </c>
      <c r="D61" s="82">
        <f t="shared" si="21"/>
        <v>7.1199999999999909E-3</v>
      </c>
      <c r="E61" s="83">
        <f t="shared" si="15"/>
        <v>38.487272727272789</v>
      </c>
      <c r="F61" s="75">
        <f>IF(Selbstdeklaration!$F$130=G61,J61,0)</f>
        <v>0</v>
      </c>
      <c r="G61" s="66">
        <v>72000</v>
      </c>
      <c r="H61" s="83">
        <f t="shared" si="22"/>
        <v>826.5599999999971</v>
      </c>
      <c r="I61" s="82">
        <f t="shared" si="23"/>
        <v>1.1479999999999959E-2</v>
      </c>
      <c r="J61" s="83">
        <f t="shared" si="16"/>
        <v>85.221818181818449</v>
      </c>
      <c r="K61" s="75">
        <f>IF(Selbstdeklaration!$F$130=L61,O61,0)</f>
        <v>0</v>
      </c>
      <c r="L61" s="66">
        <v>72000</v>
      </c>
      <c r="M61" s="83">
        <f t="shared" si="24"/>
        <v>279.36000000000053</v>
      </c>
      <c r="N61" s="82">
        <f t="shared" si="25"/>
        <v>3.8800000000000076E-3</v>
      </c>
      <c r="O61" s="83">
        <f t="shared" si="17"/>
        <v>30.239999999999952</v>
      </c>
      <c r="P61" s="75">
        <f>IF(Selbstdeklaration!$F$130=Q61,T61,0)</f>
        <v>0</v>
      </c>
      <c r="Q61" s="66">
        <v>72000</v>
      </c>
      <c r="R61" s="83">
        <f t="shared" si="26"/>
        <v>552.96000000000049</v>
      </c>
      <c r="S61" s="82">
        <f t="shared" si="27"/>
        <v>7.6800000000000063E-3</v>
      </c>
      <c r="T61" s="83">
        <f t="shared" si="18"/>
        <v>57.730909090909044</v>
      </c>
      <c r="V61" s="66">
        <v>72000</v>
      </c>
      <c r="W61" s="83">
        <f t="shared" si="28"/>
        <v>60.000000000000064</v>
      </c>
      <c r="X61" s="82">
        <f t="shared" si="29"/>
        <v>8.3333333333333425E-4</v>
      </c>
      <c r="Y61" s="83">
        <f t="shared" si="19"/>
        <v>69.999999999999943</v>
      </c>
    </row>
    <row r="62" spans="1:25" hidden="1" x14ac:dyDescent="0.3">
      <c r="A62" s="75">
        <f>IF(Selbstdeklaration!$F$130=B62,E62,0)</f>
        <v>0</v>
      </c>
      <c r="B62" s="79">
        <v>72500</v>
      </c>
      <c r="C62" s="83">
        <f t="shared" si="20"/>
        <v>516.09259259259193</v>
      </c>
      <c r="D62" s="82">
        <f t="shared" si="21"/>
        <v>7.1185185185185093E-3</v>
      </c>
      <c r="E62" s="83">
        <f t="shared" si="15"/>
        <v>38.173400673400735</v>
      </c>
      <c r="F62" s="75">
        <f>IF(Selbstdeklaration!$F$130=G62,J62,0)</f>
        <v>0</v>
      </c>
      <c r="G62" s="79">
        <v>72500</v>
      </c>
      <c r="H62" s="83">
        <f t="shared" si="22"/>
        <v>833.21296296295998</v>
      </c>
      <c r="I62" s="82">
        <f t="shared" si="23"/>
        <v>1.1492592592592551E-2</v>
      </c>
      <c r="J62" s="83">
        <f t="shared" si="16"/>
        <v>84.617003367003633</v>
      </c>
      <c r="K62" s="75">
        <f>IF(Selbstdeklaration!$F$130=L62,O62,0)</f>
        <v>0</v>
      </c>
      <c r="L62" s="79">
        <v>72500</v>
      </c>
      <c r="M62" s="83">
        <f t="shared" si="24"/>
        <v>281.67592592592649</v>
      </c>
      <c r="N62" s="82">
        <f t="shared" si="25"/>
        <v>3.8851851851851929E-3</v>
      </c>
      <c r="O62" s="83">
        <f t="shared" si="17"/>
        <v>30.029461279461227</v>
      </c>
      <c r="P62" s="75">
        <f>IF(Selbstdeklaration!$F$130=Q62,T62,0)</f>
        <v>0</v>
      </c>
      <c r="Q62" s="79">
        <v>72500</v>
      </c>
      <c r="R62" s="83">
        <f t="shared" si="26"/>
        <v>557.44444444444491</v>
      </c>
      <c r="S62" s="82">
        <f t="shared" si="27"/>
        <v>7.6888888888888953E-3</v>
      </c>
      <c r="T62" s="83">
        <f t="shared" si="18"/>
        <v>57.323232323232283</v>
      </c>
      <c r="V62" s="79">
        <v>72500</v>
      </c>
      <c r="W62" s="83">
        <f t="shared" si="28"/>
        <v>60.491255144032991</v>
      </c>
      <c r="X62" s="82">
        <f t="shared" si="29"/>
        <v>8.3436213991769641E-4</v>
      </c>
      <c r="Y62" s="83">
        <f t="shared" si="19"/>
        <v>69.508744855967009</v>
      </c>
    </row>
    <row r="63" spans="1:25" hidden="1" x14ac:dyDescent="0.3">
      <c r="A63" s="75">
        <f>IF(Selbstdeklaration!$F$130=B63,E63,0)</f>
        <v>0</v>
      </c>
      <c r="B63" s="66">
        <v>73000</v>
      </c>
      <c r="C63" s="83">
        <f t="shared" si="20"/>
        <v>519.54370370370304</v>
      </c>
      <c r="D63" s="82">
        <f t="shared" si="21"/>
        <v>7.1170370370370276E-3</v>
      </c>
      <c r="E63" s="83">
        <f t="shared" si="15"/>
        <v>37.85966329966336</v>
      </c>
      <c r="F63" s="75">
        <f>IF(Selbstdeklaration!$F$130=G63,J63,0)</f>
        <v>0</v>
      </c>
      <c r="G63" s="66">
        <v>73000</v>
      </c>
      <c r="H63" s="83">
        <f t="shared" si="22"/>
        <v>839.87851851851542</v>
      </c>
      <c r="I63" s="82">
        <f t="shared" si="23"/>
        <v>1.1505185185185143E-2</v>
      </c>
      <c r="J63" s="83">
        <f t="shared" si="16"/>
        <v>84.011043771044058</v>
      </c>
      <c r="K63" s="75">
        <f>IF(Selbstdeklaration!$F$130=L63,O63,0)</f>
        <v>0</v>
      </c>
      <c r="L63" s="66">
        <v>73000</v>
      </c>
      <c r="M63" s="83">
        <f t="shared" si="24"/>
        <v>283.99703703703761</v>
      </c>
      <c r="N63" s="82">
        <f t="shared" si="25"/>
        <v>3.8903703703703782E-3</v>
      </c>
      <c r="O63" s="83">
        <f t="shared" si="17"/>
        <v>29.818451178451127</v>
      </c>
      <c r="P63" s="75">
        <f>IF(Selbstdeklaration!$F$130=Q63,T63,0)</f>
        <v>0</v>
      </c>
      <c r="Q63" s="66">
        <v>73000</v>
      </c>
      <c r="R63" s="83">
        <f t="shared" si="26"/>
        <v>561.93777777777825</v>
      </c>
      <c r="S63" s="82">
        <f t="shared" si="27"/>
        <v>7.6977777777777843E-3</v>
      </c>
      <c r="T63" s="83">
        <f t="shared" si="18"/>
        <v>56.914747474747429</v>
      </c>
      <c r="V63" s="66">
        <v>73000</v>
      </c>
      <c r="W63" s="83">
        <f t="shared" si="28"/>
        <v>60.983539094650276</v>
      </c>
      <c r="X63" s="82">
        <f t="shared" si="29"/>
        <v>8.3539094650205857E-4</v>
      </c>
      <c r="Y63" s="83">
        <f t="shared" si="19"/>
        <v>69.016460905349732</v>
      </c>
    </row>
    <row r="64" spans="1:25" hidden="1" x14ac:dyDescent="0.3">
      <c r="A64" s="75">
        <f>IF(Selbstdeklaration!$F$130=B64,E64,0)</f>
        <v>0</v>
      </c>
      <c r="B64" s="66">
        <v>73500</v>
      </c>
      <c r="C64" s="83">
        <f t="shared" si="20"/>
        <v>522.99333333333266</v>
      </c>
      <c r="D64" s="82">
        <f t="shared" si="21"/>
        <v>7.115555555555546E-3</v>
      </c>
      <c r="E64" s="83">
        <f t="shared" si="15"/>
        <v>37.546060606060671</v>
      </c>
      <c r="F64" s="75">
        <f>IF(Selbstdeklaration!$F$130=G64,J64,0)</f>
        <v>0</v>
      </c>
      <c r="G64" s="66">
        <v>73500</v>
      </c>
      <c r="H64" s="83">
        <f t="shared" si="22"/>
        <v>846.55666666666343</v>
      </c>
      <c r="I64" s="82">
        <f t="shared" si="23"/>
        <v>1.1517777777777734E-2</v>
      </c>
      <c r="J64" s="83">
        <f t="shared" si="16"/>
        <v>83.403939393939694</v>
      </c>
      <c r="K64" s="75">
        <f>IF(Selbstdeklaration!$F$130=L64,O64,0)</f>
        <v>0</v>
      </c>
      <c r="L64" s="66">
        <v>73500</v>
      </c>
      <c r="M64" s="83">
        <f t="shared" si="24"/>
        <v>286.32333333333395</v>
      </c>
      <c r="N64" s="82">
        <f t="shared" si="25"/>
        <v>3.8955555555555636E-3</v>
      </c>
      <c r="O64" s="83">
        <f t="shared" si="17"/>
        <v>29.606969696969642</v>
      </c>
      <c r="P64" s="75">
        <f>IF(Selbstdeklaration!$F$130=Q64,T64,0)</f>
        <v>0</v>
      </c>
      <c r="Q64" s="66">
        <v>73500</v>
      </c>
      <c r="R64" s="83">
        <f t="shared" si="26"/>
        <v>566.44000000000051</v>
      </c>
      <c r="S64" s="82">
        <f t="shared" si="27"/>
        <v>7.7066666666666733E-3</v>
      </c>
      <c r="T64" s="83">
        <f t="shared" si="18"/>
        <v>56.505454545454498</v>
      </c>
      <c r="V64" s="66">
        <v>73500</v>
      </c>
      <c r="W64" s="83">
        <f t="shared" si="28"/>
        <v>61.476851851851926</v>
      </c>
      <c r="X64" s="82">
        <f t="shared" si="29"/>
        <v>8.3641975308642073E-4</v>
      </c>
      <c r="Y64" s="83">
        <f t="shared" si="19"/>
        <v>68.523148148148067</v>
      </c>
    </row>
    <row r="65" spans="1:25" hidden="1" x14ac:dyDescent="0.3">
      <c r="A65" s="75">
        <f>IF(Selbstdeklaration!$F$130=B65,E65,0)</f>
        <v>0</v>
      </c>
      <c r="B65" s="66">
        <v>74000</v>
      </c>
      <c r="C65" s="83">
        <f t="shared" si="20"/>
        <v>526.44148148148076</v>
      </c>
      <c r="D65" s="82">
        <f t="shared" si="21"/>
        <v>7.1140740740740643E-3</v>
      </c>
      <c r="E65" s="83">
        <f t="shared" si="15"/>
        <v>37.23259259259266</v>
      </c>
      <c r="F65" s="75">
        <f>IF(Selbstdeklaration!$F$130=G65,J65,0)</f>
        <v>0</v>
      </c>
      <c r="G65" s="66">
        <v>74000</v>
      </c>
      <c r="H65" s="83">
        <f t="shared" si="22"/>
        <v>853.24740740740413</v>
      </c>
      <c r="I65" s="82">
        <f t="shared" si="23"/>
        <v>1.1530370370370326E-2</v>
      </c>
      <c r="J65" s="83">
        <f t="shared" si="16"/>
        <v>82.795690235690529</v>
      </c>
      <c r="K65" s="75">
        <f>IF(Selbstdeklaration!$F$130=L65,O65,0)</f>
        <v>0</v>
      </c>
      <c r="L65" s="66">
        <v>74000</v>
      </c>
      <c r="M65" s="83">
        <f t="shared" si="24"/>
        <v>288.65481481481544</v>
      </c>
      <c r="N65" s="82">
        <f t="shared" si="25"/>
        <v>3.9007407407407489E-3</v>
      </c>
      <c r="O65" s="83">
        <f t="shared" si="17"/>
        <v>29.395016835016779</v>
      </c>
      <c r="P65" s="75">
        <f>IF(Selbstdeklaration!$F$130=Q65,T65,0)</f>
        <v>0</v>
      </c>
      <c r="Q65" s="66">
        <v>74000</v>
      </c>
      <c r="R65" s="83">
        <f t="shared" si="26"/>
        <v>570.95111111111157</v>
      </c>
      <c r="S65" s="82">
        <f t="shared" si="27"/>
        <v>7.7155555555555623E-3</v>
      </c>
      <c r="T65" s="83">
        <f t="shared" si="18"/>
        <v>56.095353535353496</v>
      </c>
      <c r="V65" s="66">
        <v>74000</v>
      </c>
      <c r="W65" s="83">
        <f t="shared" si="28"/>
        <v>61.971193415637934</v>
      </c>
      <c r="X65" s="82">
        <f t="shared" si="29"/>
        <v>8.3744855967078289E-4</v>
      </c>
      <c r="Y65" s="83">
        <f t="shared" si="19"/>
        <v>68.028806584362059</v>
      </c>
    </row>
    <row r="66" spans="1:25" hidden="1" x14ac:dyDescent="0.3">
      <c r="A66" s="75">
        <f>IF(Selbstdeklaration!$F$130=B66,E66,0)</f>
        <v>0</v>
      </c>
      <c r="B66" s="79">
        <v>74500</v>
      </c>
      <c r="C66" s="83">
        <f t="shared" si="20"/>
        <v>529.88814814814737</v>
      </c>
      <c r="D66" s="82">
        <f t="shared" si="21"/>
        <v>7.1125925925925827E-3</v>
      </c>
      <c r="E66" s="83">
        <f t="shared" si="15"/>
        <v>36.919259259259327</v>
      </c>
      <c r="F66" s="75">
        <f>IF(Selbstdeklaration!$F$130=G66,J66,0)</f>
        <v>0</v>
      </c>
      <c r="G66" s="79">
        <v>74500</v>
      </c>
      <c r="H66" s="83">
        <f t="shared" si="22"/>
        <v>859.95074074073739</v>
      </c>
      <c r="I66" s="82">
        <f t="shared" si="23"/>
        <v>1.1542962962962918E-2</v>
      </c>
      <c r="J66" s="83">
        <f t="shared" si="16"/>
        <v>82.186296296296604</v>
      </c>
      <c r="K66" s="75">
        <f>IF(Selbstdeklaration!$F$130=L66,O66,0)</f>
        <v>0</v>
      </c>
      <c r="L66" s="79">
        <v>74500</v>
      </c>
      <c r="M66" s="83">
        <f t="shared" si="24"/>
        <v>290.99148148148208</v>
      </c>
      <c r="N66" s="82">
        <f t="shared" si="25"/>
        <v>3.9059259259259342E-3</v>
      </c>
      <c r="O66" s="83">
        <f t="shared" si="17"/>
        <v>29.182592592592538</v>
      </c>
      <c r="P66" s="75">
        <f>IF(Selbstdeklaration!$F$130=Q66,T66,0)</f>
        <v>0</v>
      </c>
      <c r="Q66" s="79">
        <v>74500</v>
      </c>
      <c r="R66" s="83">
        <f t="shared" si="26"/>
        <v>575.47111111111167</v>
      </c>
      <c r="S66" s="82">
        <f t="shared" si="27"/>
        <v>7.7244444444444513E-3</v>
      </c>
      <c r="T66" s="83">
        <f t="shared" si="18"/>
        <v>55.684444444444395</v>
      </c>
      <c r="V66" s="79">
        <v>74500</v>
      </c>
      <c r="W66" s="83">
        <f t="shared" si="28"/>
        <v>62.466563786008308</v>
      </c>
      <c r="X66" s="82">
        <f t="shared" si="29"/>
        <v>8.3847736625514504E-4</v>
      </c>
      <c r="Y66" s="83">
        <f t="shared" si="19"/>
        <v>67.533436213991692</v>
      </c>
    </row>
    <row r="67" spans="1:25" x14ac:dyDescent="0.3">
      <c r="A67" s="75">
        <f>IF(Selbstdeklaration!$F$130=B67,E67,0)</f>
        <v>0</v>
      </c>
      <c r="B67" s="66">
        <v>75000</v>
      </c>
      <c r="C67" s="83">
        <f t="shared" si="20"/>
        <v>533.33333333333258</v>
      </c>
      <c r="D67" s="82">
        <f t="shared" si="21"/>
        <v>7.111111111111101E-3</v>
      </c>
      <c r="E67" s="83">
        <f t="shared" si="15"/>
        <v>36.606060606060673</v>
      </c>
      <c r="F67" s="75">
        <f>IF(Selbstdeklaration!$F$130=G67,J67,0)</f>
        <v>0</v>
      </c>
      <c r="G67" s="66">
        <v>75000</v>
      </c>
      <c r="H67" s="83">
        <f t="shared" si="22"/>
        <v>866.66666666666322</v>
      </c>
      <c r="I67" s="82">
        <f t="shared" si="23"/>
        <v>1.155555555555551E-2</v>
      </c>
      <c r="J67" s="83">
        <f t="shared" si="16"/>
        <v>81.575757575757891</v>
      </c>
      <c r="K67" s="75">
        <f>IF(Selbstdeklaration!$F$130=L67,O67,0)</f>
        <v>0</v>
      </c>
      <c r="L67" s="66">
        <v>75000</v>
      </c>
      <c r="M67" s="83">
        <f t="shared" si="24"/>
        <v>293.33333333333394</v>
      </c>
      <c r="N67" s="82">
        <f t="shared" si="25"/>
        <v>3.9111111111111195E-3</v>
      </c>
      <c r="O67" s="83">
        <f t="shared" si="17"/>
        <v>28.969696969696916</v>
      </c>
      <c r="P67" s="75">
        <f>IF(Selbstdeklaration!$F$130=Q67,T67,0)</f>
        <v>0</v>
      </c>
      <c r="Q67" s="66">
        <v>75000</v>
      </c>
      <c r="R67" s="83">
        <f t="shared" si="26"/>
        <v>580.00000000000057</v>
      </c>
      <c r="S67" s="82">
        <f t="shared" si="27"/>
        <v>7.7333333333333403E-3</v>
      </c>
      <c r="T67" s="83">
        <f t="shared" si="18"/>
        <v>55.272727272727224</v>
      </c>
      <c r="V67" s="66">
        <v>75000</v>
      </c>
      <c r="W67" s="83">
        <f t="shared" si="28"/>
        <v>62.96296296296304</v>
      </c>
      <c r="X67" s="82">
        <f t="shared" si="29"/>
        <v>8.395061728395072E-4</v>
      </c>
      <c r="Y67" s="83">
        <f t="shared" si="19"/>
        <v>67.037037037036953</v>
      </c>
    </row>
    <row r="68" spans="1:25" hidden="1" x14ac:dyDescent="0.3">
      <c r="A68" s="75">
        <f>IF(Selbstdeklaration!$F$130=B68,E68,0)</f>
        <v>0</v>
      </c>
      <c r="B68" s="66">
        <v>75500</v>
      </c>
      <c r="C68" s="83">
        <f t="shared" si="20"/>
        <v>536.77703703703628</v>
      </c>
      <c r="D68" s="82">
        <f t="shared" si="21"/>
        <v>7.1096296296296194E-3</v>
      </c>
      <c r="E68" s="83">
        <f t="shared" si="15"/>
        <v>36.292996632996704</v>
      </c>
      <c r="F68" s="75">
        <f>IF(Selbstdeklaration!$F$130=G68,J68,0)</f>
        <v>0</v>
      </c>
      <c r="G68" s="66">
        <v>75500</v>
      </c>
      <c r="H68" s="83">
        <f t="shared" si="22"/>
        <v>873.39518518518173</v>
      </c>
      <c r="I68" s="82">
        <f t="shared" si="23"/>
        <v>1.1568148148148102E-2</v>
      </c>
      <c r="J68" s="83">
        <f t="shared" si="16"/>
        <v>80.964074074074389</v>
      </c>
      <c r="K68" s="75">
        <f>IF(Selbstdeklaration!$F$130=L68,O68,0)</f>
        <v>0</v>
      </c>
      <c r="L68" s="66">
        <v>75500</v>
      </c>
      <c r="M68" s="83">
        <f t="shared" si="24"/>
        <v>295.68037037037101</v>
      </c>
      <c r="N68" s="82">
        <f t="shared" si="25"/>
        <v>3.9162962962963049E-3</v>
      </c>
      <c r="O68" s="83">
        <f t="shared" si="17"/>
        <v>28.756329966329908</v>
      </c>
      <c r="P68" s="75">
        <f>IF(Selbstdeklaration!$F$130=Q68,T68,0)</f>
        <v>0</v>
      </c>
      <c r="Q68" s="66">
        <v>75500</v>
      </c>
      <c r="R68" s="83">
        <f t="shared" si="26"/>
        <v>584.53777777777827</v>
      </c>
      <c r="S68" s="82">
        <f t="shared" si="27"/>
        <v>7.7422222222222293E-3</v>
      </c>
      <c r="T68" s="83">
        <f t="shared" si="18"/>
        <v>54.860202020201974</v>
      </c>
      <c r="V68" s="66">
        <v>75500</v>
      </c>
      <c r="W68" s="83">
        <f t="shared" si="28"/>
        <v>63.460390946502137</v>
      </c>
      <c r="X68" s="82">
        <f t="shared" si="29"/>
        <v>8.4053497942386936E-4</v>
      </c>
      <c r="Y68" s="83">
        <f t="shared" si="19"/>
        <v>66.539609053497855</v>
      </c>
    </row>
    <row r="69" spans="1:25" hidden="1" x14ac:dyDescent="0.3">
      <c r="A69" s="75">
        <f>IF(Selbstdeklaration!$F$130=B69,E69,0)</f>
        <v>0</v>
      </c>
      <c r="B69" s="66">
        <v>76000</v>
      </c>
      <c r="C69" s="83">
        <f t="shared" si="20"/>
        <v>540.21925925925848</v>
      </c>
      <c r="D69" s="82">
        <f t="shared" si="21"/>
        <v>7.1081481481481378E-3</v>
      </c>
      <c r="E69" s="83">
        <f t="shared" si="15"/>
        <v>35.980067340067414</v>
      </c>
      <c r="F69" s="75">
        <f>IF(Selbstdeklaration!$F$130=G69,J69,0)</f>
        <v>0</v>
      </c>
      <c r="G69" s="66">
        <v>76000</v>
      </c>
      <c r="H69" s="83">
        <f t="shared" si="22"/>
        <v>880.1362962962927</v>
      </c>
      <c r="I69" s="82">
        <f t="shared" si="23"/>
        <v>1.1580740740740694E-2</v>
      </c>
      <c r="J69" s="83">
        <f t="shared" si="16"/>
        <v>80.351245791246114</v>
      </c>
      <c r="K69" s="75">
        <f>IF(Selbstdeklaration!$F$130=L69,O69,0)</f>
        <v>0</v>
      </c>
      <c r="L69" s="66">
        <v>76000</v>
      </c>
      <c r="M69" s="83">
        <f t="shared" si="24"/>
        <v>298.03259259259323</v>
      </c>
      <c r="N69" s="82">
        <f t="shared" si="25"/>
        <v>3.9214814814814902E-3</v>
      </c>
      <c r="O69" s="83">
        <f t="shared" si="17"/>
        <v>28.542491582491525</v>
      </c>
      <c r="P69" s="75">
        <f>IF(Selbstdeklaration!$F$130=Q69,T69,0)</f>
        <v>0</v>
      </c>
      <c r="Q69" s="66">
        <v>76000</v>
      </c>
      <c r="R69" s="83">
        <f t="shared" si="26"/>
        <v>589.08444444444501</v>
      </c>
      <c r="S69" s="82">
        <f t="shared" si="27"/>
        <v>7.7511111111111183E-3</v>
      </c>
      <c r="T69" s="83">
        <f t="shared" si="18"/>
        <v>54.446868686868633</v>
      </c>
      <c r="V69" s="66">
        <v>76000</v>
      </c>
      <c r="W69" s="83">
        <f t="shared" si="28"/>
        <v>63.958847736625593</v>
      </c>
      <c r="X69" s="82">
        <f t="shared" si="29"/>
        <v>8.4156378600823152E-4</v>
      </c>
      <c r="Y69" s="83">
        <f t="shared" si="19"/>
        <v>66.041152263374414</v>
      </c>
    </row>
    <row r="70" spans="1:25" hidden="1" x14ac:dyDescent="0.3">
      <c r="A70" s="75">
        <f>IF(Selbstdeklaration!$F$130=B70,E70,0)</f>
        <v>0</v>
      </c>
      <c r="B70" s="79">
        <v>76500</v>
      </c>
      <c r="C70" s="83">
        <f t="shared" si="20"/>
        <v>543.65999999999917</v>
      </c>
      <c r="D70" s="82">
        <f t="shared" si="21"/>
        <v>7.1066666666666561E-3</v>
      </c>
      <c r="E70" s="83">
        <f t="shared" si="15"/>
        <v>35.667272727272803</v>
      </c>
      <c r="F70" s="75">
        <f>IF(Selbstdeklaration!$F$130=G70,J70,0)</f>
        <v>0</v>
      </c>
      <c r="G70" s="79">
        <v>76500</v>
      </c>
      <c r="H70" s="83">
        <f t="shared" si="22"/>
        <v>886.88999999999635</v>
      </c>
      <c r="I70" s="82">
        <f t="shared" si="23"/>
        <v>1.1593333333333285E-2</v>
      </c>
      <c r="J70" s="83">
        <f t="shared" si="16"/>
        <v>79.737272727273066</v>
      </c>
      <c r="K70" s="75">
        <f>IF(Selbstdeklaration!$F$130=L70,O70,0)</f>
        <v>0</v>
      </c>
      <c r="L70" s="79">
        <v>76500</v>
      </c>
      <c r="M70" s="83">
        <f t="shared" si="24"/>
        <v>300.39000000000067</v>
      </c>
      <c r="N70" s="82">
        <f t="shared" si="25"/>
        <v>3.9266666666666755E-3</v>
      </c>
      <c r="O70" s="83">
        <f t="shared" si="17"/>
        <v>28.328181818181758</v>
      </c>
      <c r="P70" s="75">
        <f>IF(Selbstdeklaration!$F$130=Q70,T70,0)</f>
        <v>0</v>
      </c>
      <c r="Q70" s="79">
        <v>76500</v>
      </c>
      <c r="R70" s="83">
        <f t="shared" si="26"/>
        <v>593.64000000000055</v>
      </c>
      <c r="S70" s="82">
        <f t="shared" si="27"/>
        <v>7.7600000000000073E-3</v>
      </c>
      <c r="T70" s="83">
        <f t="shared" si="18"/>
        <v>54.032727272727222</v>
      </c>
      <c r="V70" s="79">
        <v>76500</v>
      </c>
      <c r="W70" s="83">
        <f t="shared" si="28"/>
        <v>64.458333333333414</v>
      </c>
      <c r="X70" s="82">
        <f t="shared" si="29"/>
        <v>8.4259259259259367E-4</v>
      </c>
      <c r="Y70" s="83">
        <f t="shared" si="19"/>
        <v>65.541666666666586</v>
      </c>
    </row>
    <row r="71" spans="1:25" hidden="1" x14ac:dyDescent="0.3">
      <c r="A71" s="75">
        <f>IF(Selbstdeklaration!$F$130=B71,E71,0)</f>
        <v>0</v>
      </c>
      <c r="B71" s="66">
        <v>77000</v>
      </c>
      <c r="C71" s="83">
        <f t="shared" si="20"/>
        <v>547.09925925925847</v>
      </c>
      <c r="D71" s="82">
        <f t="shared" si="21"/>
        <v>7.1051851851851745E-3</v>
      </c>
      <c r="E71" s="83">
        <f t="shared" ref="E71:E102" si="30">+($E$5-C71)/11</f>
        <v>35.354612794612869</v>
      </c>
      <c r="F71" s="75">
        <f>IF(Selbstdeklaration!$F$130=G71,J71,0)</f>
        <v>0</v>
      </c>
      <c r="G71" s="66">
        <v>77000</v>
      </c>
      <c r="H71" s="83">
        <f t="shared" si="22"/>
        <v>893.65629629629257</v>
      </c>
      <c r="I71" s="82">
        <f t="shared" si="23"/>
        <v>1.1605925925925877E-2</v>
      </c>
      <c r="J71" s="83">
        <f t="shared" ref="J71:J102" si="31">+($J$5-H71)/11</f>
        <v>79.122154882155215</v>
      </c>
      <c r="K71" s="75">
        <f>IF(Selbstdeklaration!$F$130=L71,O71,0)</f>
        <v>0</v>
      </c>
      <c r="L71" s="66">
        <v>77000</v>
      </c>
      <c r="M71" s="83">
        <f t="shared" si="24"/>
        <v>302.75259259259326</v>
      </c>
      <c r="N71" s="82">
        <f t="shared" si="25"/>
        <v>3.9318518518518608E-3</v>
      </c>
      <c r="O71" s="83">
        <f t="shared" ref="O71:O102" si="32">+($O$5-M71)/11</f>
        <v>28.113400673400612</v>
      </c>
      <c r="P71" s="75">
        <f>IF(Selbstdeklaration!$F$130=Q71,T71,0)</f>
        <v>0</v>
      </c>
      <c r="Q71" s="66">
        <v>77000</v>
      </c>
      <c r="R71" s="83">
        <f t="shared" si="26"/>
        <v>598.20444444444502</v>
      </c>
      <c r="S71" s="82">
        <f t="shared" si="27"/>
        <v>7.7688888888888964E-3</v>
      </c>
      <c r="T71" s="83">
        <f t="shared" ref="T71:T102" si="33">+($T$5-R71)/11</f>
        <v>53.617777777777725</v>
      </c>
      <c r="V71" s="66">
        <v>77000</v>
      </c>
      <c r="W71" s="83">
        <f t="shared" si="28"/>
        <v>64.9588477366256</v>
      </c>
      <c r="X71" s="82">
        <f t="shared" si="29"/>
        <v>8.4362139917695583E-4</v>
      </c>
      <c r="Y71" s="83">
        <f t="shared" ref="Y71:Y102" si="34">+($Y$5-W71)</f>
        <v>65.0411522633744</v>
      </c>
    </row>
    <row r="72" spans="1:25" hidden="1" x14ac:dyDescent="0.3">
      <c r="A72" s="75">
        <f>IF(Selbstdeklaration!$F$130=B72,E72,0)</f>
        <v>0</v>
      </c>
      <c r="B72" s="66">
        <v>77500</v>
      </c>
      <c r="C72" s="83">
        <f t="shared" ref="C72:C103" si="35">+B72*D72</f>
        <v>550.53703703703616</v>
      </c>
      <c r="D72" s="82">
        <f t="shared" ref="D72:D103" si="36">D71+($D$187-$D$7)/90000*500</f>
        <v>7.1037037037036928E-3</v>
      </c>
      <c r="E72" s="83">
        <f t="shared" si="30"/>
        <v>35.042087542087621</v>
      </c>
      <c r="F72" s="75">
        <f>IF(Selbstdeklaration!$F$130=G72,J72,0)</f>
        <v>0</v>
      </c>
      <c r="G72" s="66">
        <v>77500</v>
      </c>
      <c r="H72" s="83">
        <f t="shared" ref="H72:H103" si="37">+G72*I72</f>
        <v>900.43518518518135</v>
      </c>
      <c r="I72" s="82">
        <f t="shared" ref="I72:I103" si="38">I71+($I$187-$I$7)/90000*500</f>
        <v>1.1618518518518469E-2</v>
      </c>
      <c r="J72" s="83">
        <f t="shared" si="31"/>
        <v>78.505892255892604</v>
      </c>
      <c r="K72" s="75">
        <f>IF(Selbstdeklaration!$F$130=L72,O72,0)</f>
        <v>0</v>
      </c>
      <c r="L72" s="66">
        <v>77500</v>
      </c>
      <c r="M72" s="83">
        <f t="shared" ref="M72:M103" si="39">+L72*N72</f>
        <v>305.12037037037106</v>
      </c>
      <c r="N72" s="82">
        <f t="shared" ref="N72:N103" si="40">N71+($N$187-$N$7)/90000*500</f>
        <v>3.9370370370370462E-3</v>
      </c>
      <c r="O72" s="83">
        <f t="shared" si="32"/>
        <v>27.898148148148085</v>
      </c>
      <c r="P72" s="75">
        <f>IF(Selbstdeklaration!$F$130=Q72,T72,0)</f>
        <v>0</v>
      </c>
      <c r="Q72" s="66">
        <v>77500</v>
      </c>
      <c r="R72" s="83">
        <f t="shared" ref="R72:R103" si="41">+Q72*S72</f>
        <v>602.7777777777784</v>
      </c>
      <c r="S72" s="82">
        <f t="shared" ref="S72:S103" si="42">S71+($S$187-$S$7)/90000*500</f>
        <v>7.7777777777777854E-3</v>
      </c>
      <c r="T72" s="83">
        <f t="shared" si="33"/>
        <v>53.202020202020144</v>
      </c>
      <c r="V72" s="66">
        <v>77500</v>
      </c>
      <c r="W72" s="83">
        <f t="shared" ref="W72:W103" si="43">+V72*X72</f>
        <v>65.460390946502145</v>
      </c>
      <c r="X72" s="82">
        <f t="shared" ref="X72:X103" si="44">X71+($X$187-$X$7)/90000*500</f>
        <v>8.4465020576131799E-4</v>
      </c>
      <c r="Y72" s="83">
        <f t="shared" si="34"/>
        <v>64.539609053497855</v>
      </c>
    </row>
    <row r="73" spans="1:25" hidden="1" x14ac:dyDescent="0.3">
      <c r="A73" s="75">
        <f>IF(Selbstdeklaration!$F$130=B73,E73,0)</f>
        <v>0</v>
      </c>
      <c r="B73" s="66">
        <v>78000</v>
      </c>
      <c r="C73" s="83">
        <f t="shared" si="35"/>
        <v>553.97333333333245</v>
      </c>
      <c r="D73" s="82">
        <f t="shared" si="36"/>
        <v>7.1022222222222112E-3</v>
      </c>
      <c r="E73" s="83">
        <f t="shared" si="30"/>
        <v>34.729696969697052</v>
      </c>
      <c r="F73" s="75">
        <f>IF(Selbstdeklaration!$F$130=G73,J73,0)</f>
        <v>0</v>
      </c>
      <c r="G73" s="66">
        <v>78000</v>
      </c>
      <c r="H73" s="83">
        <f t="shared" si="37"/>
        <v>907.22666666666271</v>
      </c>
      <c r="I73" s="82">
        <f t="shared" si="38"/>
        <v>1.1631111111111061E-2</v>
      </c>
      <c r="J73" s="83">
        <f t="shared" si="31"/>
        <v>77.888484848485206</v>
      </c>
      <c r="K73" s="75">
        <f>IF(Selbstdeklaration!$F$130=L73,O73,0)</f>
        <v>0</v>
      </c>
      <c r="L73" s="66">
        <v>78000</v>
      </c>
      <c r="M73" s="83">
        <f t="shared" si="39"/>
        <v>307.49333333333408</v>
      </c>
      <c r="N73" s="82">
        <f t="shared" si="40"/>
        <v>3.9422222222222315E-3</v>
      </c>
      <c r="O73" s="83">
        <f t="shared" si="32"/>
        <v>27.682424242424176</v>
      </c>
      <c r="P73" s="75">
        <f>IF(Selbstdeklaration!$F$130=Q73,T73,0)</f>
        <v>0</v>
      </c>
      <c r="Q73" s="66">
        <v>78000</v>
      </c>
      <c r="R73" s="83">
        <f t="shared" si="41"/>
        <v>607.36000000000058</v>
      </c>
      <c r="S73" s="82">
        <f t="shared" si="42"/>
        <v>7.7866666666666744E-3</v>
      </c>
      <c r="T73" s="83">
        <f t="shared" si="33"/>
        <v>52.785454545454492</v>
      </c>
      <c r="V73" s="66">
        <v>78000</v>
      </c>
      <c r="W73" s="83">
        <f t="shared" si="43"/>
        <v>65.962962962963047</v>
      </c>
      <c r="X73" s="82">
        <f t="shared" si="44"/>
        <v>8.4567901234568015E-4</v>
      </c>
      <c r="Y73" s="83">
        <f t="shared" si="34"/>
        <v>64.037037037036953</v>
      </c>
    </row>
    <row r="74" spans="1:25" hidden="1" x14ac:dyDescent="0.3">
      <c r="A74" s="75">
        <f>IF(Selbstdeklaration!$F$130=B74,E74,0)</f>
        <v>0</v>
      </c>
      <c r="B74" s="66">
        <v>78500</v>
      </c>
      <c r="C74" s="83">
        <f t="shared" si="35"/>
        <v>557.40814814814723</v>
      </c>
      <c r="D74" s="82">
        <f t="shared" si="36"/>
        <v>7.1007407407407295E-3</v>
      </c>
      <c r="E74" s="83">
        <f t="shared" si="30"/>
        <v>34.417441077441161</v>
      </c>
      <c r="F74" s="75">
        <f>IF(Selbstdeklaration!$F$130=G74,J74,0)</f>
        <v>0</v>
      </c>
      <c r="G74" s="66">
        <v>78500</v>
      </c>
      <c r="H74" s="83">
        <f t="shared" si="37"/>
        <v>914.03074074073675</v>
      </c>
      <c r="I74" s="82">
        <f t="shared" si="38"/>
        <v>1.1643703703703653E-2</v>
      </c>
      <c r="J74" s="83">
        <f t="shared" si="31"/>
        <v>77.269932659933019</v>
      </c>
      <c r="K74" s="75">
        <f>IF(Selbstdeklaration!$F$130=L74,O74,0)</f>
        <v>0</v>
      </c>
      <c r="L74" s="66">
        <v>78500</v>
      </c>
      <c r="M74" s="83">
        <f t="shared" si="39"/>
        <v>309.87148148148225</v>
      </c>
      <c r="N74" s="82">
        <f t="shared" si="40"/>
        <v>3.9474074074074168E-3</v>
      </c>
      <c r="O74" s="83">
        <f t="shared" si="32"/>
        <v>27.466228956228885</v>
      </c>
      <c r="P74" s="75">
        <f>IF(Selbstdeklaration!$F$130=Q74,T74,0)</f>
        <v>0</v>
      </c>
      <c r="Q74" s="66">
        <v>78500</v>
      </c>
      <c r="R74" s="83">
        <f t="shared" si="41"/>
        <v>611.95111111111169</v>
      </c>
      <c r="S74" s="82">
        <f t="shared" si="42"/>
        <v>7.7955555555555634E-3</v>
      </c>
      <c r="T74" s="83">
        <f t="shared" si="33"/>
        <v>52.368080808080755</v>
      </c>
      <c r="V74" s="66">
        <v>78500</v>
      </c>
      <c r="W74" s="83">
        <f t="shared" si="43"/>
        <v>66.466563786008322</v>
      </c>
      <c r="X74" s="82">
        <f t="shared" si="44"/>
        <v>8.4670781893004231E-4</v>
      </c>
      <c r="Y74" s="83">
        <f t="shared" si="34"/>
        <v>63.533436213991678</v>
      </c>
    </row>
    <row r="75" spans="1:25" hidden="1" x14ac:dyDescent="0.3">
      <c r="A75" s="75">
        <f>IF(Selbstdeklaration!$F$130=B75,E75,0)</f>
        <v>0</v>
      </c>
      <c r="B75" s="79">
        <v>79000</v>
      </c>
      <c r="C75" s="83">
        <f t="shared" si="35"/>
        <v>560.84148148148063</v>
      </c>
      <c r="D75" s="82">
        <f t="shared" si="36"/>
        <v>7.0992592592592479E-3</v>
      </c>
      <c r="E75" s="83">
        <f t="shared" si="30"/>
        <v>34.105319865319942</v>
      </c>
      <c r="F75" s="75">
        <f>IF(Selbstdeklaration!$F$130=G75,J75,0)</f>
        <v>0</v>
      </c>
      <c r="G75" s="79">
        <v>79000</v>
      </c>
      <c r="H75" s="83">
        <f t="shared" si="37"/>
        <v>920.84740740740335</v>
      </c>
      <c r="I75" s="82">
        <f t="shared" si="38"/>
        <v>1.1656296296296245E-2</v>
      </c>
      <c r="J75" s="83">
        <f t="shared" si="31"/>
        <v>76.650235690236059</v>
      </c>
      <c r="K75" s="75">
        <f>IF(Selbstdeklaration!$F$130=L75,O75,0)</f>
        <v>0</v>
      </c>
      <c r="L75" s="79">
        <v>79000</v>
      </c>
      <c r="M75" s="83">
        <f t="shared" si="39"/>
        <v>312.25481481481557</v>
      </c>
      <c r="N75" s="82">
        <f t="shared" si="40"/>
        <v>3.9525925925926022E-3</v>
      </c>
      <c r="O75" s="83">
        <f t="shared" si="32"/>
        <v>27.24956228956222</v>
      </c>
      <c r="P75" s="75">
        <f>IF(Selbstdeklaration!$F$130=Q75,T75,0)</f>
        <v>0</v>
      </c>
      <c r="Q75" s="79">
        <v>79000</v>
      </c>
      <c r="R75" s="83">
        <f t="shared" si="41"/>
        <v>616.55111111111171</v>
      </c>
      <c r="S75" s="82">
        <f t="shared" si="42"/>
        <v>7.8044444444444524E-3</v>
      </c>
      <c r="T75" s="83">
        <f t="shared" si="33"/>
        <v>51.949898989898934</v>
      </c>
      <c r="V75" s="79">
        <v>79000</v>
      </c>
      <c r="W75" s="83">
        <f t="shared" si="43"/>
        <v>66.971193415637956</v>
      </c>
      <c r="X75" s="82">
        <f t="shared" si="44"/>
        <v>8.4773662551440446E-4</v>
      </c>
      <c r="Y75" s="83">
        <f t="shared" si="34"/>
        <v>63.028806584362044</v>
      </c>
    </row>
    <row r="76" spans="1:25" hidden="1" x14ac:dyDescent="0.3">
      <c r="A76" s="75">
        <f>IF(Selbstdeklaration!$F$130=B76,E76,0)</f>
        <v>0</v>
      </c>
      <c r="B76" s="66">
        <v>79500</v>
      </c>
      <c r="C76" s="83">
        <f t="shared" si="35"/>
        <v>564.2733333333324</v>
      </c>
      <c r="D76" s="82">
        <f t="shared" si="36"/>
        <v>7.0977777777777662E-3</v>
      </c>
      <c r="E76" s="83">
        <f t="shared" si="30"/>
        <v>33.793333333333415</v>
      </c>
      <c r="F76" s="75">
        <f>IF(Selbstdeklaration!$F$130=G76,J76,0)</f>
        <v>0</v>
      </c>
      <c r="G76" s="66">
        <v>79500</v>
      </c>
      <c r="H76" s="83">
        <f t="shared" si="37"/>
        <v>927.67666666666253</v>
      </c>
      <c r="I76" s="82">
        <f t="shared" si="38"/>
        <v>1.1668888888888836E-2</v>
      </c>
      <c r="J76" s="83">
        <f t="shared" si="31"/>
        <v>76.029393939394311</v>
      </c>
      <c r="K76" s="75">
        <f>IF(Selbstdeklaration!$F$130=L76,O76,0)</f>
        <v>0</v>
      </c>
      <c r="L76" s="66">
        <v>79500</v>
      </c>
      <c r="M76" s="83">
        <f t="shared" si="39"/>
        <v>314.64333333333411</v>
      </c>
      <c r="N76" s="82">
        <f t="shared" si="40"/>
        <v>3.9577777777777875E-3</v>
      </c>
      <c r="O76" s="83">
        <f t="shared" si="32"/>
        <v>27.03242424242417</v>
      </c>
      <c r="P76" s="75">
        <f>IF(Selbstdeklaration!$F$130=Q76,T76,0)</f>
        <v>0</v>
      </c>
      <c r="Q76" s="66">
        <v>79500</v>
      </c>
      <c r="R76" s="83">
        <f t="shared" si="41"/>
        <v>621.16000000000054</v>
      </c>
      <c r="S76" s="82">
        <f t="shared" si="42"/>
        <v>7.8133333333333405E-3</v>
      </c>
      <c r="T76" s="83">
        <f t="shared" si="33"/>
        <v>51.530909090909041</v>
      </c>
      <c r="V76" s="66">
        <v>79500</v>
      </c>
      <c r="W76" s="83">
        <f t="shared" si="43"/>
        <v>67.476851851851947</v>
      </c>
      <c r="X76" s="82">
        <f t="shared" si="44"/>
        <v>8.4876543209876662E-4</v>
      </c>
      <c r="Y76" s="83">
        <f t="shared" si="34"/>
        <v>62.523148148148053</v>
      </c>
    </row>
    <row r="77" spans="1:25" x14ac:dyDescent="0.3">
      <c r="A77" s="75">
        <f>IF(Selbstdeklaration!$F$130=B77,E77,0)</f>
        <v>0</v>
      </c>
      <c r="B77" s="66">
        <v>80000</v>
      </c>
      <c r="C77" s="83">
        <f t="shared" si="35"/>
        <v>567.70370370370279</v>
      </c>
      <c r="D77" s="82">
        <f t="shared" si="36"/>
        <v>7.0962962962962846E-3</v>
      </c>
      <c r="E77" s="83">
        <f t="shared" si="30"/>
        <v>33.481481481481566</v>
      </c>
      <c r="F77" s="75">
        <f>IF(Selbstdeklaration!$F$130=G77,J77,0)</f>
        <v>0</v>
      </c>
      <c r="G77" s="66">
        <v>80000</v>
      </c>
      <c r="H77" s="83">
        <f t="shared" si="37"/>
        <v>934.51851851851427</v>
      </c>
      <c r="I77" s="82">
        <f t="shared" si="38"/>
        <v>1.1681481481481428E-2</v>
      </c>
      <c r="J77" s="83">
        <f t="shared" si="31"/>
        <v>75.407407407407788</v>
      </c>
      <c r="K77" s="75">
        <f>IF(Selbstdeklaration!$F$130=L77,O77,0)</f>
        <v>0</v>
      </c>
      <c r="L77" s="66">
        <v>80000</v>
      </c>
      <c r="M77" s="83">
        <f t="shared" si="39"/>
        <v>317.03703703703781</v>
      </c>
      <c r="N77" s="82">
        <f t="shared" si="40"/>
        <v>3.9629629629629728E-3</v>
      </c>
      <c r="O77" s="83">
        <f t="shared" si="32"/>
        <v>26.814814814814746</v>
      </c>
      <c r="P77" s="75">
        <f>IF(Selbstdeklaration!$F$130=Q77,T77,0)</f>
        <v>0</v>
      </c>
      <c r="Q77" s="66">
        <v>80000</v>
      </c>
      <c r="R77" s="83">
        <f t="shared" si="41"/>
        <v>625.77777777777828</v>
      </c>
      <c r="S77" s="82">
        <f t="shared" si="42"/>
        <v>7.8222222222222287E-3</v>
      </c>
      <c r="T77" s="83">
        <f t="shared" si="33"/>
        <v>51.111111111111065</v>
      </c>
      <c r="V77" s="66">
        <v>80000</v>
      </c>
      <c r="W77" s="83">
        <f t="shared" si="43"/>
        <v>67.983539094650297</v>
      </c>
      <c r="X77" s="82">
        <f t="shared" si="44"/>
        <v>8.4979423868312878E-4</v>
      </c>
      <c r="Y77" s="83">
        <f t="shared" si="34"/>
        <v>62.016460905349703</v>
      </c>
    </row>
    <row r="78" spans="1:25" hidden="1" x14ac:dyDescent="0.3">
      <c r="A78" s="75">
        <f>IF(Selbstdeklaration!$F$130=B78,E78,0)</f>
        <v>0</v>
      </c>
      <c r="B78" s="66">
        <v>80500</v>
      </c>
      <c r="C78" s="83">
        <f t="shared" si="35"/>
        <v>571.13259259259166</v>
      </c>
      <c r="D78" s="82">
        <f t="shared" si="36"/>
        <v>7.0948148148148029E-3</v>
      </c>
      <c r="E78" s="83">
        <f t="shared" si="30"/>
        <v>33.169764309764396</v>
      </c>
      <c r="F78" s="75">
        <f>IF(Selbstdeklaration!$F$130=G78,J78,0)</f>
        <v>0</v>
      </c>
      <c r="G78" s="66">
        <v>80500</v>
      </c>
      <c r="H78" s="83">
        <f t="shared" si="37"/>
        <v>941.37296296295858</v>
      </c>
      <c r="I78" s="82">
        <f t="shared" si="38"/>
        <v>1.169407407407402E-2</v>
      </c>
      <c r="J78" s="83">
        <f t="shared" si="31"/>
        <v>74.784276094276493</v>
      </c>
      <c r="K78" s="75">
        <f>IF(Selbstdeklaration!$F$130=L78,O78,0)</f>
        <v>0</v>
      </c>
      <c r="L78" s="66">
        <v>80500</v>
      </c>
      <c r="M78" s="83">
        <f t="shared" si="39"/>
        <v>319.43592592592671</v>
      </c>
      <c r="N78" s="82">
        <f t="shared" si="40"/>
        <v>3.9681481481481581E-3</v>
      </c>
      <c r="O78" s="83">
        <f t="shared" si="32"/>
        <v>26.596734006733936</v>
      </c>
      <c r="P78" s="75">
        <f>IF(Selbstdeklaration!$F$130=Q78,T78,0)</f>
        <v>0</v>
      </c>
      <c r="Q78" s="66">
        <v>80500</v>
      </c>
      <c r="R78" s="83">
        <f t="shared" si="41"/>
        <v>630.40444444444495</v>
      </c>
      <c r="S78" s="82">
        <f t="shared" si="42"/>
        <v>7.8311111111111168E-3</v>
      </c>
      <c r="T78" s="83">
        <f t="shared" si="33"/>
        <v>50.690505050505003</v>
      </c>
      <c r="V78" s="66">
        <v>80500</v>
      </c>
      <c r="W78" s="83">
        <f t="shared" si="43"/>
        <v>68.491255144033019</v>
      </c>
      <c r="X78" s="82">
        <f t="shared" si="44"/>
        <v>8.5082304526749094E-4</v>
      </c>
      <c r="Y78" s="83">
        <f t="shared" si="34"/>
        <v>61.508744855966981</v>
      </c>
    </row>
    <row r="79" spans="1:25" hidden="1" x14ac:dyDescent="0.3">
      <c r="A79" s="75">
        <f>IF(Selbstdeklaration!$F$130=B79,E79,0)</f>
        <v>0</v>
      </c>
      <c r="B79" s="79">
        <v>81000</v>
      </c>
      <c r="C79" s="83">
        <f t="shared" si="35"/>
        <v>574.55999999999904</v>
      </c>
      <c r="D79" s="82">
        <f t="shared" si="36"/>
        <v>7.0933333333333213E-3</v>
      </c>
      <c r="E79" s="83">
        <f t="shared" si="30"/>
        <v>32.858181818181905</v>
      </c>
      <c r="F79" s="75">
        <f>IF(Selbstdeklaration!$F$130=G79,J79,0)</f>
        <v>0</v>
      </c>
      <c r="G79" s="79">
        <v>81000</v>
      </c>
      <c r="H79" s="83">
        <f t="shared" si="37"/>
        <v>948.23999999999558</v>
      </c>
      <c r="I79" s="82">
        <f t="shared" si="38"/>
        <v>1.1706666666666612E-2</v>
      </c>
      <c r="J79" s="83">
        <f t="shared" si="31"/>
        <v>74.160000000000409</v>
      </c>
      <c r="K79" s="75">
        <f>IF(Selbstdeklaration!$F$130=L79,O79,0)</f>
        <v>0</v>
      </c>
      <c r="L79" s="79">
        <v>81000</v>
      </c>
      <c r="M79" s="83">
        <f t="shared" si="39"/>
        <v>321.84000000000083</v>
      </c>
      <c r="N79" s="82">
        <f t="shared" si="40"/>
        <v>3.9733333333333435E-3</v>
      </c>
      <c r="O79" s="83">
        <f t="shared" si="32"/>
        <v>26.378181818181744</v>
      </c>
      <c r="P79" s="75">
        <f>IF(Selbstdeklaration!$F$130=Q79,T79,0)</f>
        <v>0</v>
      </c>
      <c r="Q79" s="79">
        <v>81000</v>
      </c>
      <c r="R79" s="83">
        <f t="shared" si="41"/>
        <v>635.04000000000042</v>
      </c>
      <c r="S79" s="82">
        <f t="shared" si="42"/>
        <v>7.840000000000005E-3</v>
      </c>
      <c r="T79" s="83">
        <f t="shared" si="33"/>
        <v>50.26909090909087</v>
      </c>
      <c r="V79" s="79">
        <v>81000</v>
      </c>
      <c r="W79" s="83">
        <f t="shared" si="43"/>
        <v>69.000000000000099</v>
      </c>
      <c r="X79" s="82">
        <f t="shared" si="44"/>
        <v>8.5185185185185309E-4</v>
      </c>
      <c r="Y79" s="83">
        <f t="shared" si="34"/>
        <v>60.999999999999901</v>
      </c>
    </row>
    <row r="80" spans="1:25" hidden="1" x14ac:dyDescent="0.3">
      <c r="A80" s="75">
        <f>IF(Selbstdeklaration!$F$130=B80,E80,0)</f>
        <v>0</v>
      </c>
      <c r="B80" s="66">
        <v>81500</v>
      </c>
      <c r="C80" s="83">
        <f t="shared" si="35"/>
        <v>577.9859259259249</v>
      </c>
      <c r="D80" s="82">
        <f t="shared" si="36"/>
        <v>7.0918518518518396E-3</v>
      </c>
      <c r="E80" s="83">
        <f t="shared" si="30"/>
        <v>32.546734006734098</v>
      </c>
      <c r="F80" s="75">
        <f>IF(Selbstdeklaration!$F$130=G80,J80,0)</f>
        <v>0</v>
      </c>
      <c r="G80" s="66">
        <v>81500</v>
      </c>
      <c r="H80" s="83">
        <f t="shared" si="37"/>
        <v>955.11962962962514</v>
      </c>
      <c r="I80" s="82">
        <f t="shared" si="38"/>
        <v>1.1719259259259204E-2</v>
      </c>
      <c r="J80" s="83">
        <f t="shared" si="31"/>
        <v>73.534579124579537</v>
      </c>
      <c r="K80" s="75">
        <f>IF(Selbstdeklaration!$F$130=L80,O80,0)</f>
        <v>0</v>
      </c>
      <c r="L80" s="66">
        <v>81500</v>
      </c>
      <c r="M80" s="83">
        <f t="shared" si="39"/>
        <v>324.2492592592601</v>
      </c>
      <c r="N80" s="82">
        <f t="shared" si="40"/>
        <v>3.9785185185185288E-3</v>
      </c>
      <c r="O80" s="83">
        <f t="shared" si="32"/>
        <v>26.159158249158171</v>
      </c>
      <c r="P80" s="75">
        <f>IF(Selbstdeklaration!$F$130=Q80,T80,0)</f>
        <v>0</v>
      </c>
      <c r="Q80" s="66">
        <v>81500</v>
      </c>
      <c r="R80" s="83">
        <f t="shared" si="41"/>
        <v>639.68444444444481</v>
      </c>
      <c r="S80" s="82">
        <f t="shared" si="42"/>
        <v>7.8488888888888931E-3</v>
      </c>
      <c r="T80" s="83">
        <f t="shared" si="33"/>
        <v>49.846868686868653</v>
      </c>
      <c r="V80" s="66">
        <v>81500</v>
      </c>
      <c r="W80" s="83">
        <f t="shared" si="43"/>
        <v>69.509773662551538</v>
      </c>
      <c r="X80" s="82">
        <f t="shared" si="44"/>
        <v>8.5288065843621525E-4</v>
      </c>
      <c r="Y80" s="83">
        <f t="shared" si="34"/>
        <v>60.490226337448462</v>
      </c>
    </row>
    <row r="81" spans="1:25" hidden="1" x14ac:dyDescent="0.3">
      <c r="A81" s="75">
        <f>IF(Selbstdeklaration!$F$130=B81,E81,0)</f>
        <v>0</v>
      </c>
      <c r="B81" s="66">
        <v>82000</v>
      </c>
      <c r="C81" s="83">
        <f t="shared" si="35"/>
        <v>581.41037037036938</v>
      </c>
      <c r="D81" s="82">
        <f t="shared" si="36"/>
        <v>7.090370370370358E-3</v>
      </c>
      <c r="E81" s="83">
        <f t="shared" si="30"/>
        <v>32.235420875420964</v>
      </c>
      <c r="F81" s="75">
        <f>IF(Selbstdeklaration!$F$130=G81,J81,0)</f>
        <v>0</v>
      </c>
      <c r="G81" s="66">
        <v>82000</v>
      </c>
      <c r="H81" s="83">
        <f t="shared" si="37"/>
        <v>962.01185185184727</v>
      </c>
      <c r="I81" s="82">
        <f t="shared" si="38"/>
        <v>1.1731851851851795E-2</v>
      </c>
      <c r="J81" s="83">
        <f t="shared" si="31"/>
        <v>72.908013468013891</v>
      </c>
      <c r="K81" s="75">
        <f>IF(Selbstdeklaration!$F$130=L81,O81,0)</f>
        <v>0</v>
      </c>
      <c r="L81" s="66">
        <v>82000</v>
      </c>
      <c r="M81" s="83">
        <f t="shared" si="39"/>
        <v>326.66370370370458</v>
      </c>
      <c r="N81" s="82">
        <f t="shared" si="40"/>
        <v>3.9837037037037141E-3</v>
      </c>
      <c r="O81" s="83">
        <f t="shared" si="32"/>
        <v>25.93966329966322</v>
      </c>
      <c r="P81" s="75">
        <f>IF(Selbstdeklaration!$F$130=Q81,T81,0)</f>
        <v>0</v>
      </c>
      <c r="Q81" s="66">
        <v>82000</v>
      </c>
      <c r="R81" s="83">
        <f t="shared" si="41"/>
        <v>644.33777777777811</v>
      </c>
      <c r="S81" s="82">
        <f t="shared" si="42"/>
        <v>7.8577777777777812E-3</v>
      </c>
      <c r="T81" s="83">
        <f t="shared" si="33"/>
        <v>49.423838383838351</v>
      </c>
      <c r="V81" s="66">
        <v>82000</v>
      </c>
      <c r="W81" s="83">
        <f t="shared" si="43"/>
        <v>70.020576131687349</v>
      </c>
      <c r="X81" s="82">
        <f t="shared" si="44"/>
        <v>8.5390946502057741E-4</v>
      </c>
      <c r="Y81" s="83">
        <f t="shared" si="34"/>
        <v>59.979423868312651</v>
      </c>
    </row>
    <row r="82" spans="1:25" hidden="1" x14ac:dyDescent="0.3">
      <c r="A82" s="75">
        <f>IF(Selbstdeklaration!$F$130=B82,E82,0)</f>
        <v>0</v>
      </c>
      <c r="B82" s="66">
        <v>82500</v>
      </c>
      <c r="C82" s="83">
        <f t="shared" si="35"/>
        <v>584.83333333333235</v>
      </c>
      <c r="D82" s="82">
        <f t="shared" si="36"/>
        <v>7.0888888888888764E-3</v>
      </c>
      <c r="E82" s="83">
        <f t="shared" si="30"/>
        <v>31.924242424242514</v>
      </c>
      <c r="F82" s="75">
        <f>IF(Selbstdeklaration!$F$130=G82,J82,0)</f>
        <v>0</v>
      </c>
      <c r="G82" s="66">
        <v>82500</v>
      </c>
      <c r="H82" s="83">
        <f t="shared" si="37"/>
        <v>968.91666666666197</v>
      </c>
      <c r="I82" s="82">
        <f t="shared" si="38"/>
        <v>1.1744444444444387E-2</v>
      </c>
      <c r="J82" s="83">
        <f t="shared" si="31"/>
        <v>72.280303030303457</v>
      </c>
      <c r="K82" s="75">
        <f>IF(Selbstdeklaration!$F$130=L82,O82,0)</f>
        <v>0</v>
      </c>
      <c r="L82" s="66">
        <v>82500</v>
      </c>
      <c r="M82" s="83">
        <f t="shared" si="39"/>
        <v>329.08333333333422</v>
      </c>
      <c r="N82" s="82">
        <f t="shared" si="40"/>
        <v>3.9888888888888994E-3</v>
      </c>
      <c r="O82" s="83">
        <f t="shared" si="32"/>
        <v>25.719696969696887</v>
      </c>
      <c r="P82" s="75">
        <f>IF(Selbstdeklaration!$F$130=Q82,T82,0)</f>
        <v>0</v>
      </c>
      <c r="Q82" s="66">
        <v>82500</v>
      </c>
      <c r="R82" s="83">
        <f t="shared" si="41"/>
        <v>649.00000000000023</v>
      </c>
      <c r="S82" s="82">
        <f t="shared" si="42"/>
        <v>7.8666666666666694E-3</v>
      </c>
      <c r="T82" s="83">
        <f t="shared" si="33"/>
        <v>48.999999999999979</v>
      </c>
      <c r="V82" s="66">
        <v>82500</v>
      </c>
      <c r="W82" s="83">
        <f t="shared" si="43"/>
        <v>70.532407407407518</v>
      </c>
      <c r="X82" s="82">
        <f t="shared" si="44"/>
        <v>8.5493827160493957E-4</v>
      </c>
      <c r="Y82" s="83">
        <f t="shared" si="34"/>
        <v>59.467592592592482</v>
      </c>
    </row>
    <row r="83" spans="1:25" hidden="1" x14ac:dyDescent="0.3">
      <c r="A83" s="75">
        <f>IF(Selbstdeklaration!$F$130=B83,E83,0)</f>
        <v>0</v>
      </c>
      <c r="B83" s="79">
        <v>83000</v>
      </c>
      <c r="C83" s="83">
        <f t="shared" si="35"/>
        <v>588.25481481481381</v>
      </c>
      <c r="D83" s="82">
        <f t="shared" si="36"/>
        <v>7.0874074074073947E-3</v>
      </c>
      <c r="E83" s="83">
        <f t="shared" si="30"/>
        <v>31.613198653198744</v>
      </c>
      <c r="F83" s="75">
        <f>IF(Selbstdeklaration!$F$130=G83,J83,0)</f>
        <v>0</v>
      </c>
      <c r="G83" s="79">
        <v>83000</v>
      </c>
      <c r="H83" s="83">
        <f t="shared" si="37"/>
        <v>975.83407407406924</v>
      </c>
      <c r="I83" s="82">
        <f t="shared" si="38"/>
        <v>1.1757037037036979E-2</v>
      </c>
      <c r="J83" s="83">
        <f t="shared" si="31"/>
        <v>71.65144781144825</v>
      </c>
      <c r="K83" s="75">
        <f>IF(Selbstdeklaration!$F$130=L83,O83,0)</f>
        <v>0</v>
      </c>
      <c r="L83" s="79">
        <v>83000</v>
      </c>
      <c r="M83" s="83">
        <f t="shared" si="39"/>
        <v>331.50814814814902</v>
      </c>
      <c r="N83" s="82">
        <f t="shared" si="40"/>
        <v>3.9940740740740848E-3</v>
      </c>
      <c r="O83" s="83">
        <f t="shared" si="32"/>
        <v>25.49925925925918</v>
      </c>
      <c r="P83" s="75">
        <f>IF(Selbstdeklaration!$F$130=Q83,T83,0)</f>
        <v>0</v>
      </c>
      <c r="Q83" s="79">
        <v>83000</v>
      </c>
      <c r="R83" s="83">
        <f t="shared" si="41"/>
        <v>653.67111111111126</v>
      </c>
      <c r="S83" s="82">
        <f t="shared" si="42"/>
        <v>7.8755555555555575E-3</v>
      </c>
      <c r="T83" s="83">
        <f t="shared" si="33"/>
        <v>48.575353535353521</v>
      </c>
      <c r="V83" s="79">
        <v>83000</v>
      </c>
      <c r="W83" s="83">
        <f t="shared" si="43"/>
        <v>71.045267489712046</v>
      </c>
      <c r="X83" s="82">
        <f t="shared" si="44"/>
        <v>8.5596707818930173E-4</v>
      </c>
      <c r="Y83" s="83">
        <f t="shared" si="34"/>
        <v>58.954732510287954</v>
      </c>
    </row>
    <row r="84" spans="1:25" hidden="1" x14ac:dyDescent="0.3">
      <c r="A84" s="75">
        <f>IF(Selbstdeklaration!$F$130=B84,E84,0)</f>
        <v>0</v>
      </c>
      <c r="B84" s="66">
        <v>83500</v>
      </c>
      <c r="C84" s="83">
        <f t="shared" si="35"/>
        <v>591.67481481481377</v>
      </c>
      <c r="D84" s="82">
        <f t="shared" si="36"/>
        <v>7.0859259259259131E-3</v>
      </c>
      <c r="E84" s="83">
        <f t="shared" si="30"/>
        <v>31.302289562289658</v>
      </c>
      <c r="F84" s="75">
        <f>IF(Selbstdeklaration!$F$130=G84,J84,0)</f>
        <v>0</v>
      </c>
      <c r="G84" s="66">
        <v>83500</v>
      </c>
      <c r="H84" s="83">
        <f t="shared" si="37"/>
        <v>982.76407407406919</v>
      </c>
      <c r="I84" s="82">
        <f t="shared" si="38"/>
        <v>1.1769629629629571E-2</v>
      </c>
      <c r="J84" s="83">
        <f t="shared" si="31"/>
        <v>71.021447811448255</v>
      </c>
      <c r="K84" s="75">
        <f>IF(Selbstdeklaration!$F$130=L84,O84,0)</f>
        <v>0</v>
      </c>
      <c r="L84" s="66">
        <v>83500</v>
      </c>
      <c r="M84" s="83">
        <f t="shared" si="39"/>
        <v>333.93814814814903</v>
      </c>
      <c r="N84" s="82">
        <f t="shared" si="40"/>
        <v>3.9992592592592701E-3</v>
      </c>
      <c r="O84" s="83">
        <f t="shared" si="32"/>
        <v>25.278350168350087</v>
      </c>
      <c r="P84" s="75">
        <f>IF(Selbstdeklaration!$F$130=Q84,T84,0)</f>
        <v>0</v>
      </c>
      <c r="Q84" s="66">
        <v>83500</v>
      </c>
      <c r="R84" s="83">
        <f t="shared" si="41"/>
        <v>658.35111111111121</v>
      </c>
      <c r="S84" s="82">
        <f t="shared" si="42"/>
        <v>7.8844444444444457E-3</v>
      </c>
      <c r="T84" s="83">
        <f t="shared" si="33"/>
        <v>48.149898989898979</v>
      </c>
      <c r="V84" s="66">
        <v>83500</v>
      </c>
      <c r="W84" s="83">
        <f t="shared" si="43"/>
        <v>71.559156378600932</v>
      </c>
      <c r="X84" s="82">
        <f t="shared" si="44"/>
        <v>8.5699588477366388E-4</v>
      </c>
      <c r="Y84" s="83">
        <f t="shared" si="34"/>
        <v>58.440843621399068</v>
      </c>
    </row>
    <row r="85" spans="1:25" hidden="1" x14ac:dyDescent="0.3">
      <c r="A85" s="75">
        <f>IF(Selbstdeklaration!$F$130=B85,E85,0)</f>
        <v>0</v>
      </c>
      <c r="B85" s="66">
        <v>84000</v>
      </c>
      <c r="C85" s="83">
        <f t="shared" si="35"/>
        <v>595.09333333333223</v>
      </c>
      <c r="D85" s="82">
        <f t="shared" si="36"/>
        <v>7.0844444444444314E-3</v>
      </c>
      <c r="E85" s="83">
        <f t="shared" si="30"/>
        <v>30.991515151515252</v>
      </c>
      <c r="F85" s="75">
        <f>IF(Selbstdeklaration!$F$130=G85,J85,0)</f>
        <v>0</v>
      </c>
      <c r="G85" s="66">
        <v>84000</v>
      </c>
      <c r="H85" s="83">
        <f t="shared" si="37"/>
        <v>989.7066666666617</v>
      </c>
      <c r="I85" s="82">
        <f t="shared" si="38"/>
        <v>1.1782222222222163E-2</v>
      </c>
      <c r="J85" s="83">
        <f t="shared" si="31"/>
        <v>70.390303030303485</v>
      </c>
      <c r="K85" s="75">
        <f>IF(Selbstdeklaration!$F$130=L85,O85,0)</f>
        <v>0</v>
      </c>
      <c r="L85" s="66">
        <v>84000</v>
      </c>
      <c r="M85" s="83">
        <f t="shared" si="39"/>
        <v>336.37333333333424</v>
      </c>
      <c r="N85" s="82">
        <f t="shared" si="40"/>
        <v>4.0044444444444554E-3</v>
      </c>
      <c r="O85" s="83">
        <f t="shared" si="32"/>
        <v>25.056969696969613</v>
      </c>
      <c r="P85" s="75">
        <f>IF(Selbstdeklaration!$F$130=Q85,T85,0)</f>
        <v>0</v>
      </c>
      <c r="Q85" s="66">
        <v>84000</v>
      </c>
      <c r="R85" s="83">
        <f t="shared" si="41"/>
        <v>663.04000000000008</v>
      </c>
      <c r="S85" s="82">
        <f t="shared" si="42"/>
        <v>7.8933333333333338E-3</v>
      </c>
      <c r="T85" s="83">
        <f t="shared" si="33"/>
        <v>47.723636363636359</v>
      </c>
      <c r="V85" s="66">
        <v>84000</v>
      </c>
      <c r="W85" s="83">
        <f t="shared" si="43"/>
        <v>72.07407407407419</v>
      </c>
      <c r="X85" s="82">
        <f t="shared" si="44"/>
        <v>8.5802469135802604E-4</v>
      </c>
      <c r="Y85" s="83">
        <f t="shared" si="34"/>
        <v>57.92592592592581</v>
      </c>
    </row>
    <row r="86" spans="1:25" hidden="1" x14ac:dyDescent="0.3">
      <c r="A86" s="75">
        <f>IF(Selbstdeklaration!$F$130=B86,E86,0)</f>
        <v>0</v>
      </c>
      <c r="B86" s="66">
        <v>84500</v>
      </c>
      <c r="C86" s="83">
        <f t="shared" si="35"/>
        <v>598.51037037036929</v>
      </c>
      <c r="D86" s="82">
        <f t="shared" si="36"/>
        <v>7.0829629629629498E-3</v>
      </c>
      <c r="E86" s="83">
        <f t="shared" si="30"/>
        <v>30.68087542087552</v>
      </c>
      <c r="F86" s="75">
        <f>IF(Selbstdeklaration!$F$130=G86,J86,0)</f>
        <v>0</v>
      </c>
      <c r="G86" s="66">
        <v>84500</v>
      </c>
      <c r="H86" s="83">
        <f t="shared" si="37"/>
        <v>996.66185185184679</v>
      </c>
      <c r="I86" s="82">
        <f t="shared" si="38"/>
        <v>1.1794814814814755E-2</v>
      </c>
      <c r="J86" s="83">
        <f t="shared" si="31"/>
        <v>69.758013468013928</v>
      </c>
      <c r="K86" s="75">
        <f>IF(Selbstdeklaration!$F$130=L86,O86,0)</f>
        <v>0</v>
      </c>
      <c r="L86" s="66">
        <v>84500</v>
      </c>
      <c r="M86" s="83">
        <f t="shared" si="39"/>
        <v>338.81370370370462</v>
      </c>
      <c r="N86" s="82">
        <f t="shared" si="40"/>
        <v>4.0096296296296408E-3</v>
      </c>
      <c r="O86" s="83">
        <f t="shared" si="32"/>
        <v>24.835117845117761</v>
      </c>
      <c r="P86" s="75">
        <f>IF(Selbstdeklaration!$F$130=Q86,T86,0)</f>
        <v>0</v>
      </c>
      <c r="Q86" s="66">
        <v>84500</v>
      </c>
      <c r="R86" s="83">
        <f t="shared" si="41"/>
        <v>667.73777777777775</v>
      </c>
      <c r="S86" s="82">
        <f t="shared" si="42"/>
        <v>7.9022222222222219E-3</v>
      </c>
      <c r="T86" s="83">
        <f t="shared" si="33"/>
        <v>47.296565656565662</v>
      </c>
      <c r="V86" s="66">
        <v>84500</v>
      </c>
      <c r="W86" s="83">
        <f t="shared" si="43"/>
        <v>72.590020576131806</v>
      </c>
      <c r="X86" s="82">
        <f t="shared" si="44"/>
        <v>8.590534979423882E-4</v>
      </c>
      <c r="Y86" s="83">
        <f t="shared" si="34"/>
        <v>57.409979423868194</v>
      </c>
    </row>
    <row r="87" spans="1:25" x14ac:dyDescent="0.3">
      <c r="A87" s="75">
        <f>IF(Selbstdeklaration!$F$130=B87,E87,0)</f>
        <v>0</v>
      </c>
      <c r="B87" s="79">
        <v>85000</v>
      </c>
      <c r="C87" s="83">
        <f t="shared" si="35"/>
        <v>601.92592592592484</v>
      </c>
      <c r="D87" s="82">
        <f t="shared" si="36"/>
        <v>7.0814814814814681E-3</v>
      </c>
      <c r="E87" s="83">
        <f t="shared" si="30"/>
        <v>30.37037037037047</v>
      </c>
      <c r="F87" s="75">
        <f>IF(Selbstdeklaration!$F$130=G87,J87,0)</f>
        <v>0</v>
      </c>
      <c r="G87" s="79">
        <v>85000</v>
      </c>
      <c r="H87" s="83">
        <f t="shared" si="37"/>
        <v>1003.6296296296244</v>
      </c>
      <c r="I87" s="82">
        <f t="shared" si="38"/>
        <v>1.1807407407407346E-2</v>
      </c>
      <c r="J87" s="83">
        <f t="shared" si="31"/>
        <v>69.124579124579597</v>
      </c>
      <c r="K87" s="75">
        <f>IF(Selbstdeklaration!$F$130=L87,O87,0)</f>
        <v>0</v>
      </c>
      <c r="L87" s="79">
        <v>85000</v>
      </c>
      <c r="M87" s="83">
        <f t="shared" si="39"/>
        <v>341.2592592592602</v>
      </c>
      <c r="N87" s="82">
        <f t="shared" si="40"/>
        <v>4.0148148148148261E-3</v>
      </c>
      <c r="O87" s="83">
        <f t="shared" si="32"/>
        <v>24.612794612794527</v>
      </c>
      <c r="P87" s="75">
        <f>IF(Selbstdeklaration!$F$130=Q87,T87,0)</f>
        <v>0</v>
      </c>
      <c r="Q87" s="79">
        <v>85000</v>
      </c>
      <c r="R87" s="83">
        <f t="shared" si="41"/>
        <v>672.44444444444434</v>
      </c>
      <c r="S87" s="82">
        <f t="shared" si="42"/>
        <v>7.9111111111111101E-3</v>
      </c>
      <c r="T87" s="83">
        <f t="shared" si="33"/>
        <v>46.868686868686879</v>
      </c>
      <c r="V87" s="79">
        <v>85000</v>
      </c>
      <c r="W87" s="83">
        <f t="shared" si="43"/>
        <v>73.106995884773781</v>
      </c>
      <c r="X87" s="82">
        <f t="shared" si="44"/>
        <v>8.6008230452675036E-4</v>
      </c>
      <c r="Y87" s="83">
        <f t="shared" si="34"/>
        <v>56.893004115226219</v>
      </c>
    </row>
    <row r="88" spans="1:25" hidden="1" x14ac:dyDescent="0.3">
      <c r="A88" s="75">
        <f>IF(Selbstdeklaration!$F$130=B88,E88,0)</f>
        <v>0</v>
      </c>
      <c r="B88" s="66">
        <v>85500</v>
      </c>
      <c r="C88" s="83">
        <f t="shared" si="35"/>
        <v>605.33999999999889</v>
      </c>
      <c r="D88" s="82">
        <f t="shared" si="36"/>
        <v>7.0799999999999865E-3</v>
      </c>
      <c r="E88" s="83">
        <f t="shared" si="30"/>
        <v>30.060000000000102</v>
      </c>
      <c r="F88" s="75">
        <f>IF(Selbstdeklaration!$F$130=G88,J88,0)</f>
        <v>0</v>
      </c>
      <c r="G88" s="66">
        <v>85500</v>
      </c>
      <c r="H88" s="83">
        <f t="shared" si="37"/>
        <v>1010.6099999999947</v>
      </c>
      <c r="I88" s="82">
        <f t="shared" si="38"/>
        <v>1.1819999999999938E-2</v>
      </c>
      <c r="J88" s="83">
        <f t="shared" si="31"/>
        <v>68.490000000000478</v>
      </c>
      <c r="K88" s="75">
        <f>IF(Selbstdeklaration!$F$130=L88,O88,0)</f>
        <v>0</v>
      </c>
      <c r="L88" s="66">
        <v>85500</v>
      </c>
      <c r="M88" s="83">
        <f t="shared" si="39"/>
        <v>343.710000000001</v>
      </c>
      <c r="N88" s="82">
        <f t="shared" si="40"/>
        <v>4.0200000000000114E-3</v>
      </c>
      <c r="O88" s="83">
        <f t="shared" si="32"/>
        <v>24.389999999999908</v>
      </c>
      <c r="P88" s="75">
        <f>IF(Selbstdeklaration!$F$130=Q88,T88,0)</f>
        <v>0</v>
      </c>
      <c r="Q88" s="66">
        <v>85500</v>
      </c>
      <c r="R88" s="83">
        <f t="shared" si="41"/>
        <v>677.15999999999985</v>
      </c>
      <c r="S88" s="82">
        <f t="shared" si="42"/>
        <v>7.9199999999999982E-3</v>
      </c>
      <c r="T88" s="83">
        <f t="shared" si="33"/>
        <v>46.440000000000012</v>
      </c>
      <c r="V88" s="66">
        <v>85500</v>
      </c>
      <c r="W88" s="83">
        <f t="shared" si="43"/>
        <v>73.625000000000114</v>
      </c>
      <c r="X88" s="82">
        <f t="shared" si="44"/>
        <v>8.6111111111111251E-4</v>
      </c>
      <c r="Y88" s="83">
        <f t="shared" si="34"/>
        <v>56.374999999999886</v>
      </c>
    </row>
    <row r="89" spans="1:25" hidden="1" x14ac:dyDescent="0.3">
      <c r="A89" s="75">
        <f>IF(Selbstdeklaration!$F$130=B89,E89,0)</f>
        <v>0</v>
      </c>
      <c r="B89" s="66">
        <v>86000</v>
      </c>
      <c r="C89" s="83">
        <f t="shared" si="35"/>
        <v>608.75259259259144</v>
      </c>
      <c r="D89" s="82">
        <f t="shared" si="36"/>
        <v>7.0785185185185048E-3</v>
      </c>
      <c r="E89" s="83">
        <f t="shared" si="30"/>
        <v>29.749764309764416</v>
      </c>
      <c r="F89" s="75">
        <f>IF(Selbstdeklaration!$F$130=G89,J89,0)</f>
        <v>0</v>
      </c>
      <c r="G89" s="66">
        <v>86000</v>
      </c>
      <c r="H89" s="83">
        <f t="shared" si="37"/>
        <v>1017.6029629629576</v>
      </c>
      <c r="I89" s="82">
        <f t="shared" si="38"/>
        <v>1.183259259259253E-2</v>
      </c>
      <c r="J89" s="83">
        <f t="shared" si="31"/>
        <v>67.854276094276585</v>
      </c>
      <c r="K89" s="75">
        <f>IF(Selbstdeklaration!$F$130=L89,O89,0)</f>
        <v>0</v>
      </c>
      <c r="L89" s="66">
        <v>86000</v>
      </c>
      <c r="M89" s="83">
        <f t="shared" si="39"/>
        <v>346.1659259259269</v>
      </c>
      <c r="N89" s="82">
        <f t="shared" si="40"/>
        <v>4.0251851851851967E-3</v>
      </c>
      <c r="O89" s="83">
        <f t="shared" si="32"/>
        <v>24.166734006733918</v>
      </c>
      <c r="P89" s="75">
        <f>IF(Selbstdeklaration!$F$130=Q89,T89,0)</f>
        <v>0</v>
      </c>
      <c r="Q89" s="66">
        <v>86000</v>
      </c>
      <c r="R89" s="83">
        <f t="shared" si="41"/>
        <v>681.88444444444417</v>
      </c>
      <c r="S89" s="82">
        <f t="shared" si="42"/>
        <v>7.9288888888888864E-3</v>
      </c>
      <c r="T89" s="83">
        <f t="shared" si="33"/>
        <v>46.010505050505074</v>
      </c>
      <c r="V89" s="66">
        <v>86000</v>
      </c>
      <c r="W89" s="83">
        <f t="shared" si="43"/>
        <v>74.144032921810819</v>
      </c>
      <c r="X89" s="82">
        <f t="shared" si="44"/>
        <v>8.6213991769547467E-4</v>
      </c>
      <c r="Y89" s="83">
        <f t="shared" si="34"/>
        <v>55.855967078189181</v>
      </c>
    </row>
    <row r="90" spans="1:25" hidden="1" x14ac:dyDescent="0.3">
      <c r="A90" s="75">
        <f>IF(Selbstdeklaration!$F$130=B90,E90,0)</f>
        <v>0</v>
      </c>
      <c r="B90" s="66">
        <v>86500</v>
      </c>
      <c r="C90" s="83">
        <f t="shared" si="35"/>
        <v>612.16370370370248</v>
      </c>
      <c r="D90" s="82">
        <f t="shared" si="36"/>
        <v>7.0770370370370232E-3</v>
      </c>
      <c r="E90" s="83">
        <f t="shared" si="30"/>
        <v>29.439663299663412</v>
      </c>
      <c r="F90" s="75">
        <f>IF(Selbstdeklaration!$F$130=G90,J90,0)</f>
        <v>0</v>
      </c>
      <c r="G90" s="66">
        <v>86500</v>
      </c>
      <c r="H90" s="83">
        <f t="shared" si="37"/>
        <v>1024.6085185185129</v>
      </c>
      <c r="I90" s="82">
        <f t="shared" si="38"/>
        <v>1.1845185185185122E-2</v>
      </c>
      <c r="J90" s="83">
        <f t="shared" si="31"/>
        <v>67.217407407407919</v>
      </c>
      <c r="K90" s="75">
        <f>IF(Selbstdeklaration!$F$130=L90,O90,0)</f>
        <v>0</v>
      </c>
      <c r="L90" s="66">
        <v>86500</v>
      </c>
      <c r="M90" s="83">
        <f t="shared" si="39"/>
        <v>348.62703703703806</v>
      </c>
      <c r="N90" s="82">
        <f t="shared" si="40"/>
        <v>4.0303703703703821E-3</v>
      </c>
      <c r="O90" s="83">
        <f t="shared" si="32"/>
        <v>23.94299663299654</v>
      </c>
      <c r="P90" s="75">
        <f>IF(Selbstdeklaration!$F$130=Q90,T90,0)</f>
        <v>0</v>
      </c>
      <c r="Q90" s="66">
        <v>86500</v>
      </c>
      <c r="R90" s="83">
        <f t="shared" si="41"/>
        <v>686.61777777777752</v>
      </c>
      <c r="S90" s="82">
        <f t="shared" si="42"/>
        <v>7.9377777777777745E-3</v>
      </c>
      <c r="T90" s="83">
        <f t="shared" si="33"/>
        <v>45.580202020202044</v>
      </c>
      <c r="V90" s="66">
        <v>86500</v>
      </c>
      <c r="W90" s="83">
        <f t="shared" si="43"/>
        <v>74.664094650205882</v>
      </c>
      <c r="X90" s="82">
        <f t="shared" si="44"/>
        <v>8.6316872427983683E-4</v>
      </c>
      <c r="Y90" s="83">
        <f t="shared" si="34"/>
        <v>55.335905349794118</v>
      </c>
    </row>
    <row r="91" spans="1:25" hidden="1" x14ac:dyDescent="0.3">
      <c r="A91" s="75">
        <f>IF(Selbstdeklaration!$F$130=B91,E91,0)</f>
        <v>0</v>
      </c>
      <c r="B91" s="79">
        <v>87000</v>
      </c>
      <c r="C91" s="83">
        <f t="shared" si="35"/>
        <v>615.57333333333213</v>
      </c>
      <c r="D91" s="82">
        <f t="shared" si="36"/>
        <v>7.0755555555555415E-3</v>
      </c>
      <c r="E91" s="83">
        <f t="shared" si="30"/>
        <v>29.129696969697079</v>
      </c>
      <c r="F91" s="75">
        <f>IF(Selbstdeklaration!$F$130=G91,J91,0)</f>
        <v>0</v>
      </c>
      <c r="G91" s="79">
        <v>87000</v>
      </c>
      <c r="H91" s="83">
        <f t="shared" si="37"/>
        <v>1031.6266666666611</v>
      </c>
      <c r="I91" s="82">
        <f t="shared" si="38"/>
        <v>1.1857777777777714E-2</v>
      </c>
      <c r="J91" s="83">
        <f t="shared" si="31"/>
        <v>66.57939393939445</v>
      </c>
      <c r="K91" s="75">
        <f>IF(Selbstdeklaration!$F$130=L91,O91,0)</f>
        <v>0</v>
      </c>
      <c r="L91" s="79">
        <v>87000</v>
      </c>
      <c r="M91" s="83">
        <f t="shared" si="39"/>
        <v>351.09333333333439</v>
      </c>
      <c r="N91" s="82">
        <f t="shared" si="40"/>
        <v>4.0355555555555674E-3</v>
      </c>
      <c r="O91" s="83">
        <f t="shared" si="32"/>
        <v>23.718787878787783</v>
      </c>
      <c r="P91" s="75">
        <f>IF(Selbstdeklaration!$F$130=Q91,T91,0)</f>
        <v>0</v>
      </c>
      <c r="Q91" s="79">
        <v>87000</v>
      </c>
      <c r="R91" s="83">
        <f t="shared" si="41"/>
        <v>691.35999999999967</v>
      </c>
      <c r="S91" s="82">
        <f t="shared" si="42"/>
        <v>7.9466666666666626E-3</v>
      </c>
      <c r="T91" s="83">
        <f t="shared" si="33"/>
        <v>45.149090909090937</v>
      </c>
      <c r="V91" s="79">
        <v>87000</v>
      </c>
      <c r="W91" s="83">
        <f t="shared" si="43"/>
        <v>75.185185185185318</v>
      </c>
      <c r="X91" s="82">
        <f t="shared" si="44"/>
        <v>8.6419753086419899E-4</v>
      </c>
      <c r="Y91" s="83">
        <f t="shared" si="34"/>
        <v>54.814814814814682</v>
      </c>
    </row>
    <row r="92" spans="1:25" hidden="1" x14ac:dyDescent="0.3">
      <c r="A92" s="75">
        <f>IF(Selbstdeklaration!$F$130=B92,E92,0)</f>
        <v>0</v>
      </c>
      <c r="B92" s="66">
        <v>87500</v>
      </c>
      <c r="C92" s="83">
        <f t="shared" si="35"/>
        <v>618.98148148148027</v>
      </c>
      <c r="D92" s="82">
        <f t="shared" si="36"/>
        <v>7.0740740740740599E-3</v>
      </c>
      <c r="E92" s="83">
        <f t="shared" si="30"/>
        <v>28.819865319865428</v>
      </c>
      <c r="F92" s="75">
        <f>IF(Selbstdeklaration!$F$130=G92,J92,0)</f>
        <v>0</v>
      </c>
      <c r="G92" s="66">
        <v>87500</v>
      </c>
      <c r="H92" s="83">
        <f t="shared" si="37"/>
        <v>1038.6574074074017</v>
      </c>
      <c r="I92" s="82">
        <f t="shared" si="38"/>
        <v>1.1870370370370305E-2</v>
      </c>
      <c r="J92" s="83">
        <f t="shared" si="31"/>
        <v>65.940235690236207</v>
      </c>
      <c r="K92" s="75">
        <f>IF(Selbstdeklaration!$F$130=L92,O92,0)</f>
        <v>0</v>
      </c>
      <c r="L92" s="66">
        <v>87500</v>
      </c>
      <c r="M92" s="83">
        <f t="shared" si="39"/>
        <v>353.56481481481586</v>
      </c>
      <c r="N92" s="82">
        <f t="shared" si="40"/>
        <v>4.0407407407407527E-3</v>
      </c>
      <c r="O92" s="83">
        <f t="shared" si="32"/>
        <v>23.494107744107648</v>
      </c>
      <c r="P92" s="75">
        <f>IF(Selbstdeklaration!$F$130=Q92,T92,0)</f>
        <v>0</v>
      </c>
      <c r="Q92" s="66">
        <v>87500</v>
      </c>
      <c r="R92" s="83">
        <f t="shared" si="41"/>
        <v>696.11111111111074</v>
      </c>
      <c r="S92" s="82">
        <f t="shared" si="42"/>
        <v>7.9555555555555508E-3</v>
      </c>
      <c r="T92" s="83">
        <f t="shared" si="33"/>
        <v>44.717171717171752</v>
      </c>
      <c r="V92" s="66">
        <v>87500</v>
      </c>
      <c r="W92" s="83">
        <f t="shared" si="43"/>
        <v>75.707304526749098</v>
      </c>
      <c r="X92" s="82">
        <f t="shared" si="44"/>
        <v>8.6522633744856115E-4</v>
      </c>
      <c r="Y92" s="83">
        <f t="shared" si="34"/>
        <v>54.292695473250902</v>
      </c>
    </row>
    <row r="93" spans="1:25" hidden="1" x14ac:dyDescent="0.3">
      <c r="A93" s="75">
        <f>IF(Selbstdeklaration!$F$130=B93,E93,0)</f>
        <v>0</v>
      </c>
      <c r="B93" s="66">
        <v>88000</v>
      </c>
      <c r="C93" s="83">
        <f t="shared" si="35"/>
        <v>622.38814814814691</v>
      </c>
      <c r="D93" s="82">
        <f t="shared" si="36"/>
        <v>7.0725925925925782E-3</v>
      </c>
      <c r="E93" s="83">
        <f t="shared" si="30"/>
        <v>28.510168350168463</v>
      </c>
      <c r="F93" s="75">
        <f>IF(Selbstdeklaration!$F$130=G93,J93,0)</f>
        <v>0</v>
      </c>
      <c r="G93" s="66">
        <v>88000</v>
      </c>
      <c r="H93" s="83">
        <f t="shared" si="37"/>
        <v>1045.700740740735</v>
      </c>
      <c r="I93" s="82">
        <f t="shared" si="38"/>
        <v>1.1882962962962897E-2</v>
      </c>
      <c r="J93" s="83">
        <f t="shared" si="31"/>
        <v>65.299932659933177</v>
      </c>
      <c r="K93" s="75">
        <f>IF(Selbstdeklaration!$F$130=L93,O93,0)</f>
        <v>0</v>
      </c>
      <c r="L93" s="66">
        <v>88000</v>
      </c>
      <c r="M93" s="83">
        <f t="shared" si="39"/>
        <v>356.04148148148255</v>
      </c>
      <c r="N93" s="82">
        <f t="shared" si="40"/>
        <v>4.045925925925938E-3</v>
      </c>
      <c r="O93" s="83">
        <f t="shared" si="32"/>
        <v>23.268956228956132</v>
      </c>
      <c r="P93" s="75">
        <f>IF(Selbstdeklaration!$F$130=Q93,T93,0)</f>
        <v>0</v>
      </c>
      <c r="Q93" s="66">
        <v>88000</v>
      </c>
      <c r="R93" s="83">
        <f t="shared" si="41"/>
        <v>700.87111111111062</v>
      </c>
      <c r="S93" s="82">
        <f t="shared" si="42"/>
        <v>7.9644444444444389E-3</v>
      </c>
      <c r="T93" s="83">
        <f t="shared" si="33"/>
        <v>44.284444444444489</v>
      </c>
      <c r="V93" s="66">
        <v>88000</v>
      </c>
      <c r="W93" s="83">
        <f t="shared" si="43"/>
        <v>76.230452674897251</v>
      </c>
      <c r="X93" s="82">
        <f t="shared" si="44"/>
        <v>8.662551440329233E-4</v>
      </c>
      <c r="Y93" s="83">
        <f t="shared" si="34"/>
        <v>53.769547325102749</v>
      </c>
    </row>
    <row r="94" spans="1:25" hidden="1" x14ac:dyDescent="0.3">
      <c r="A94" s="75">
        <f>IF(Selbstdeklaration!$F$130=B94,E94,0)</f>
        <v>0</v>
      </c>
      <c r="B94" s="66">
        <v>88500</v>
      </c>
      <c r="C94" s="83">
        <f t="shared" si="35"/>
        <v>625.79333333333204</v>
      </c>
      <c r="D94" s="82">
        <f t="shared" si="36"/>
        <v>7.0711111111110966E-3</v>
      </c>
      <c r="E94" s="83">
        <f t="shared" si="30"/>
        <v>28.200606060606177</v>
      </c>
      <c r="F94" s="75">
        <f>IF(Selbstdeklaration!$F$130=G94,J94,0)</f>
        <v>0</v>
      </c>
      <c r="G94" s="66">
        <v>88500</v>
      </c>
      <c r="H94" s="83">
        <f t="shared" si="37"/>
        <v>1052.7566666666607</v>
      </c>
      <c r="I94" s="82">
        <f t="shared" si="38"/>
        <v>1.1895555555555489E-2</v>
      </c>
      <c r="J94" s="83">
        <f t="shared" si="31"/>
        <v>64.658484848485386</v>
      </c>
      <c r="K94" s="75">
        <f>IF(Selbstdeklaration!$F$130=L94,O94,0)</f>
        <v>0</v>
      </c>
      <c r="L94" s="66">
        <v>88500</v>
      </c>
      <c r="M94" s="83">
        <f t="shared" si="39"/>
        <v>358.52333333333439</v>
      </c>
      <c r="N94" s="82">
        <f t="shared" si="40"/>
        <v>4.0511111111111234E-3</v>
      </c>
      <c r="O94" s="83">
        <f t="shared" si="32"/>
        <v>23.043333333333237</v>
      </c>
      <c r="P94" s="75">
        <f>IF(Selbstdeklaration!$F$130=Q94,T94,0)</f>
        <v>0</v>
      </c>
      <c r="Q94" s="66">
        <v>88500</v>
      </c>
      <c r="R94" s="83">
        <f t="shared" si="41"/>
        <v>705.63999999999942</v>
      </c>
      <c r="S94" s="82">
        <f t="shared" si="42"/>
        <v>7.9733333333333271E-3</v>
      </c>
      <c r="T94" s="83">
        <f t="shared" si="33"/>
        <v>43.850909090909141</v>
      </c>
      <c r="V94" s="66">
        <v>88500</v>
      </c>
      <c r="W94" s="83">
        <f t="shared" si="43"/>
        <v>76.754629629629761</v>
      </c>
      <c r="X94" s="82">
        <f t="shared" si="44"/>
        <v>8.6728395061728546E-4</v>
      </c>
      <c r="Y94" s="83">
        <f t="shared" si="34"/>
        <v>53.245370370370239</v>
      </c>
    </row>
    <row r="95" spans="1:25" hidden="1" x14ac:dyDescent="0.3">
      <c r="A95" s="75">
        <f>IF(Selbstdeklaration!$F$130=B95,E95,0)</f>
        <v>0</v>
      </c>
      <c r="B95" s="66">
        <v>89000</v>
      </c>
      <c r="C95" s="83">
        <f t="shared" si="35"/>
        <v>629.19703703703578</v>
      </c>
      <c r="D95" s="82">
        <f t="shared" si="36"/>
        <v>7.069629629629615E-3</v>
      </c>
      <c r="E95" s="83">
        <f t="shared" si="30"/>
        <v>27.891178451178565</v>
      </c>
      <c r="F95" s="75">
        <f>IF(Selbstdeklaration!$F$130=G95,J95,0)</f>
        <v>0</v>
      </c>
      <c r="G95" s="66">
        <v>89000</v>
      </c>
      <c r="H95" s="83">
        <f t="shared" si="37"/>
        <v>1059.8251851851792</v>
      </c>
      <c r="I95" s="82">
        <f t="shared" si="38"/>
        <v>1.1908148148148081E-2</v>
      </c>
      <c r="J95" s="83">
        <f t="shared" si="31"/>
        <v>64.015892255892808</v>
      </c>
      <c r="K95" s="75">
        <f>IF(Selbstdeklaration!$F$130=L95,O95,0)</f>
        <v>0</v>
      </c>
      <c r="L95" s="66">
        <v>89000</v>
      </c>
      <c r="M95" s="83">
        <f t="shared" si="39"/>
        <v>361.01037037037145</v>
      </c>
      <c r="N95" s="82">
        <f t="shared" si="40"/>
        <v>4.0562962962963087E-3</v>
      </c>
      <c r="O95" s="83">
        <f t="shared" si="32"/>
        <v>22.817239057238961</v>
      </c>
      <c r="P95" s="75">
        <f>IF(Selbstdeklaration!$F$130=Q95,T95,0)</f>
        <v>0</v>
      </c>
      <c r="Q95" s="66">
        <v>89000</v>
      </c>
      <c r="R95" s="83">
        <f t="shared" si="41"/>
        <v>710.41777777777713</v>
      </c>
      <c r="S95" s="82">
        <f t="shared" si="42"/>
        <v>7.9822222222222152E-3</v>
      </c>
      <c r="T95" s="83">
        <f t="shared" si="33"/>
        <v>43.416565656565716</v>
      </c>
      <c r="V95" s="66">
        <v>89000</v>
      </c>
      <c r="W95" s="83">
        <f t="shared" si="43"/>
        <v>77.279835390946644</v>
      </c>
      <c r="X95" s="82">
        <f t="shared" si="44"/>
        <v>8.6831275720164762E-4</v>
      </c>
      <c r="Y95" s="83">
        <f t="shared" si="34"/>
        <v>52.720164609053356</v>
      </c>
    </row>
    <row r="96" spans="1:25" hidden="1" x14ac:dyDescent="0.3">
      <c r="A96" s="75">
        <f>IF(Selbstdeklaration!$F$130=B96,E96,0)</f>
        <v>0</v>
      </c>
      <c r="B96" s="79">
        <v>89500</v>
      </c>
      <c r="C96" s="83">
        <f t="shared" si="35"/>
        <v>632.59925925925791</v>
      </c>
      <c r="D96" s="82">
        <f t="shared" si="36"/>
        <v>7.0681481481481333E-3</v>
      </c>
      <c r="E96" s="83">
        <f t="shared" si="30"/>
        <v>27.581885521885646</v>
      </c>
      <c r="F96" s="75">
        <f>IF(Selbstdeklaration!$F$130=G96,J96,0)</f>
        <v>0</v>
      </c>
      <c r="G96" s="79">
        <v>89500</v>
      </c>
      <c r="H96" s="83">
        <f t="shared" si="37"/>
        <v>1066.9062962962903</v>
      </c>
      <c r="I96" s="82">
        <f t="shared" si="38"/>
        <v>1.1920740740740673E-2</v>
      </c>
      <c r="J96" s="83">
        <f t="shared" si="31"/>
        <v>63.372154882155428</v>
      </c>
      <c r="K96" s="75">
        <f>IF(Selbstdeklaration!$F$130=L96,O96,0)</f>
        <v>0</v>
      </c>
      <c r="L96" s="79">
        <v>89500</v>
      </c>
      <c r="M96" s="83">
        <f t="shared" si="39"/>
        <v>363.50259259259371</v>
      </c>
      <c r="N96" s="82">
        <f t="shared" si="40"/>
        <v>4.061481481481494E-3</v>
      </c>
      <c r="O96" s="83">
        <f t="shared" si="32"/>
        <v>22.5906734006733</v>
      </c>
      <c r="P96" s="75">
        <f>IF(Selbstdeklaration!$F$130=Q96,T96,0)</f>
        <v>0</v>
      </c>
      <c r="Q96" s="79">
        <v>89500</v>
      </c>
      <c r="R96" s="83">
        <f t="shared" si="41"/>
        <v>715.20444444444377</v>
      </c>
      <c r="S96" s="82">
        <f t="shared" si="42"/>
        <v>7.9911111111111034E-3</v>
      </c>
      <c r="T96" s="83">
        <f t="shared" si="33"/>
        <v>42.981414141414206</v>
      </c>
      <c r="V96" s="79">
        <v>89500</v>
      </c>
      <c r="W96" s="83">
        <f t="shared" si="43"/>
        <v>77.806069958847871</v>
      </c>
      <c r="X96" s="82">
        <f t="shared" si="44"/>
        <v>8.6934156378600978E-4</v>
      </c>
      <c r="Y96" s="83">
        <f t="shared" si="34"/>
        <v>52.193930041152129</v>
      </c>
    </row>
    <row r="97" spans="1:25" x14ac:dyDescent="0.3">
      <c r="A97" s="75">
        <f>IF(Selbstdeklaration!$F$130=B97,E97,0)</f>
        <v>0</v>
      </c>
      <c r="B97" s="66">
        <v>90000</v>
      </c>
      <c r="C97" s="83">
        <f t="shared" si="35"/>
        <v>635.99999999999864</v>
      </c>
      <c r="D97" s="82">
        <f t="shared" si="36"/>
        <v>7.0666666666666517E-3</v>
      </c>
      <c r="E97" s="83">
        <f t="shared" si="30"/>
        <v>27.272727272727398</v>
      </c>
      <c r="F97" s="75">
        <f>IF(Selbstdeklaration!$F$130=G97,J97,0)</f>
        <v>0</v>
      </c>
      <c r="G97" s="66">
        <v>90000</v>
      </c>
      <c r="H97" s="83">
        <f t="shared" si="37"/>
        <v>1073.9999999999939</v>
      </c>
      <c r="I97" s="82">
        <f t="shared" si="38"/>
        <v>1.1933333333333265E-2</v>
      </c>
      <c r="J97" s="83">
        <f t="shared" si="31"/>
        <v>62.727272727273288</v>
      </c>
      <c r="K97" s="75">
        <f>IF(Selbstdeklaration!$F$130=L97,O97,0)</f>
        <v>0</v>
      </c>
      <c r="L97" s="66">
        <v>90000</v>
      </c>
      <c r="M97" s="83">
        <f t="shared" si="39"/>
        <v>366.00000000000114</v>
      </c>
      <c r="N97" s="82">
        <f t="shared" si="40"/>
        <v>4.0666666666666794E-3</v>
      </c>
      <c r="O97" s="83">
        <f t="shared" si="32"/>
        <v>22.36363636363626</v>
      </c>
      <c r="P97" s="75">
        <f>IF(Selbstdeklaration!$F$130=Q97,T97,0)</f>
        <v>0</v>
      </c>
      <c r="Q97" s="66">
        <v>90000</v>
      </c>
      <c r="R97" s="83">
        <f t="shared" si="41"/>
        <v>719.9999999999992</v>
      </c>
      <c r="S97" s="82">
        <f t="shared" si="42"/>
        <v>7.9999999999999915E-3</v>
      </c>
      <c r="T97" s="83">
        <f t="shared" si="33"/>
        <v>42.545454545454618</v>
      </c>
      <c r="V97" s="66">
        <v>90000</v>
      </c>
      <c r="W97" s="83">
        <f t="shared" si="43"/>
        <v>78.333333333333471</v>
      </c>
      <c r="X97" s="82">
        <f t="shared" si="44"/>
        <v>8.7037037037037193E-4</v>
      </c>
      <c r="Y97" s="83">
        <f t="shared" si="34"/>
        <v>51.666666666666529</v>
      </c>
    </row>
    <row r="98" spans="1:25" hidden="1" x14ac:dyDescent="0.3">
      <c r="A98" s="75">
        <f>IF(Selbstdeklaration!$F$130=B98,E98,0)</f>
        <v>0</v>
      </c>
      <c r="B98" s="66">
        <v>90500</v>
      </c>
      <c r="C98" s="83">
        <f t="shared" si="35"/>
        <v>639.39925925925786</v>
      </c>
      <c r="D98" s="82">
        <f t="shared" si="36"/>
        <v>7.06518518518517E-3</v>
      </c>
      <c r="E98" s="83">
        <f t="shared" si="30"/>
        <v>26.963703703703832</v>
      </c>
      <c r="F98" s="75">
        <f>IF(Selbstdeklaration!$F$130=G98,J98,0)</f>
        <v>0</v>
      </c>
      <c r="G98" s="66">
        <v>90500</v>
      </c>
      <c r="H98" s="83">
        <f t="shared" si="37"/>
        <v>1081.1062962962901</v>
      </c>
      <c r="I98" s="82">
        <f t="shared" si="38"/>
        <v>1.1945925925925856E-2</v>
      </c>
      <c r="J98" s="83">
        <f t="shared" si="31"/>
        <v>62.081245791246353</v>
      </c>
      <c r="K98" s="75">
        <f>IF(Selbstdeklaration!$F$130=L98,O98,0)</f>
        <v>0</v>
      </c>
      <c r="L98" s="66">
        <v>90500</v>
      </c>
      <c r="M98" s="83">
        <f t="shared" si="39"/>
        <v>368.50259259259377</v>
      </c>
      <c r="N98" s="82">
        <f t="shared" si="40"/>
        <v>4.0718518518518647E-3</v>
      </c>
      <c r="O98" s="83">
        <f t="shared" si="32"/>
        <v>22.136127946127839</v>
      </c>
      <c r="P98" s="75">
        <f>IF(Selbstdeklaration!$F$130=Q98,T98,0)</f>
        <v>0</v>
      </c>
      <c r="Q98" s="66">
        <v>90500</v>
      </c>
      <c r="R98" s="83">
        <f t="shared" si="41"/>
        <v>724.80444444444356</v>
      </c>
      <c r="S98" s="82">
        <f t="shared" si="42"/>
        <v>8.0088888888888796E-3</v>
      </c>
      <c r="T98" s="83">
        <f t="shared" si="33"/>
        <v>42.108686868686952</v>
      </c>
      <c r="V98" s="66">
        <v>90500</v>
      </c>
      <c r="W98" s="83">
        <f t="shared" si="43"/>
        <v>78.861625514403428</v>
      </c>
      <c r="X98" s="82">
        <f t="shared" si="44"/>
        <v>8.7139917695473409E-4</v>
      </c>
      <c r="Y98" s="83">
        <f t="shared" si="34"/>
        <v>51.138374485596572</v>
      </c>
    </row>
    <row r="99" spans="1:25" s="67" customFormat="1" hidden="1" x14ac:dyDescent="0.3">
      <c r="A99" s="75">
        <f>IF(Selbstdeklaration!$F$130=B99,E99,0)</f>
        <v>0</v>
      </c>
      <c r="B99" s="66">
        <v>91000</v>
      </c>
      <c r="C99" s="83">
        <f t="shared" si="35"/>
        <v>642.79703703703569</v>
      </c>
      <c r="D99" s="82">
        <f t="shared" si="36"/>
        <v>7.0637037037036884E-3</v>
      </c>
      <c r="E99" s="83">
        <f t="shared" si="30"/>
        <v>26.654814814814937</v>
      </c>
      <c r="F99" s="75">
        <f>IF(Selbstdeklaration!$F$130=G99,J99,0)</f>
        <v>0</v>
      </c>
      <c r="G99" s="66">
        <v>91000</v>
      </c>
      <c r="H99" s="83">
        <f t="shared" si="37"/>
        <v>1088.2251851851788</v>
      </c>
      <c r="I99" s="82">
        <f t="shared" si="38"/>
        <v>1.1958518518518448E-2</v>
      </c>
      <c r="J99" s="83">
        <f t="shared" si="31"/>
        <v>61.434074074074651</v>
      </c>
      <c r="K99" s="75">
        <f>IF(Selbstdeklaration!$F$130=L99,O99,0)</f>
        <v>0</v>
      </c>
      <c r="L99" s="66">
        <v>91000</v>
      </c>
      <c r="M99" s="83">
        <f t="shared" si="39"/>
        <v>371.01037037037156</v>
      </c>
      <c r="N99" s="82">
        <f t="shared" si="40"/>
        <v>4.07703703703705E-3</v>
      </c>
      <c r="O99" s="83">
        <f t="shared" si="32"/>
        <v>21.90814814814804</v>
      </c>
      <c r="P99" s="75">
        <f>IF(Selbstdeklaration!$F$130=Q99,T99,0)</f>
        <v>0</v>
      </c>
      <c r="Q99" s="66">
        <v>91000</v>
      </c>
      <c r="R99" s="83">
        <f t="shared" si="41"/>
        <v>729.61777777777684</v>
      </c>
      <c r="S99" s="82">
        <f t="shared" si="42"/>
        <v>8.0177777777777678E-3</v>
      </c>
      <c r="T99" s="83">
        <f t="shared" si="33"/>
        <v>41.671111111111195</v>
      </c>
      <c r="V99" s="66">
        <v>91000</v>
      </c>
      <c r="W99" s="83">
        <f t="shared" si="43"/>
        <v>79.390946502057758</v>
      </c>
      <c r="X99" s="82">
        <f t="shared" si="44"/>
        <v>8.7242798353909625E-4</v>
      </c>
      <c r="Y99" s="83">
        <f t="shared" si="34"/>
        <v>50.609053497942242</v>
      </c>
    </row>
    <row r="100" spans="1:25" s="67" customFormat="1" hidden="1" x14ac:dyDescent="0.3">
      <c r="A100" s="75">
        <f>IF(Selbstdeklaration!$F$130=B100,E100,0)</f>
        <v>0</v>
      </c>
      <c r="B100" s="79">
        <v>91500</v>
      </c>
      <c r="C100" s="83">
        <f t="shared" si="35"/>
        <v>646.19333333333191</v>
      </c>
      <c r="D100" s="82">
        <f t="shared" si="36"/>
        <v>7.0622222222222067E-3</v>
      </c>
      <c r="E100" s="83">
        <f t="shared" si="30"/>
        <v>26.346060606060735</v>
      </c>
      <c r="F100" s="75">
        <f>IF(Selbstdeklaration!$F$130=G100,J100,0)</f>
        <v>0</v>
      </c>
      <c r="G100" s="79">
        <v>91500</v>
      </c>
      <c r="H100" s="83">
        <f t="shared" si="37"/>
        <v>1095.3566666666602</v>
      </c>
      <c r="I100" s="82">
        <f t="shared" si="38"/>
        <v>1.197111111111104E-2</v>
      </c>
      <c r="J100" s="83">
        <f t="shared" si="31"/>
        <v>60.785757575758161</v>
      </c>
      <c r="K100" s="75">
        <f>IF(Selbstdeklaration!$F$130=L100,O100,0)</f>
        <v>0</v>
      </c>
      <c r="L100" s="79">
        <v>91500</v>
      </c>
      <c r="M100" s="83">
        <f t="shared" si="39"/>
        <v>373.52333333333451</v>
      </c>
      <c r="N100" s="82">
        <f t="shared" si="40"/>
        <v>4.0822222222222353E-3</v>
      </c>
      <c r="O100" s="83">
        <f t="shared" si="32"/>
        <v>21.679696969696863</v>
      </c>
      <c r="P100" s="75">
        <f>IF(Selbstdeklaration!$F$130=Q100,T100,0)</f>
        <v>0</v>
      </c>
      <c r="Q100" s="79">
        <v>91500</v>
      </c>
      <c r="R100" s="83">
        <f t="shared" si="41"/>
        <v>734.43999999999903</v>
      </c>
      <c r="S100" s="82">
        <f t="shared" si="42"/>
        <v>8.0266666666666559E-3</v>
      </c>
      <c r="T100" s="83">
        <f t="shared" si="33"/>
        <v>41.232727272727359</v>
      </c>
      <c r="V100" s="79">
        <v>91500</v>
      </c>
      <c r="W100" s="83">
        <f t="shared" si="43"/>
        <v>79.921296296296447</v>
      </c>
      <c r="X100" s="82">
        <f t="shared" si="44"/>
        <v>8.7345679012345841E-4</v>
      </c>
      <c r="Y100" s="83">
        <f t="shared" si="34"/>
        <v>50.078703703703553</v>
      </c>
    </row>
    <row r="101" spans="1:25" s="67" customFormat="1" hidden="1" x14ac:dyDescent="0.3">
      <c r="A101" s="75">
        <f>IF(Selbstdeklaration!$F$130=B101,E101,0)</f>
        <v>0</v>
      </c>
      <c r="B101" s="66">
        <v>92000</v>
      </c>
      <c r="C101" s="83">
        <f t="shared" si="35"/>
        <v>649.58814814814673</v>
      </c>
      <c r="D101" s="82">
        <f t="shared" si="36"/>
        <v>7.0607407407407251E-3</v>
      </c>
      <c r="E101" s="83">
        <f t="shared" si="30"/>
        <v>26.037441077441205</v>
      </c>
      <c r="F101" s="75">
        <f>IF(Selbstdeklaration!$F$130=G101,J101,0)</f>
        <v>0</v>
      </c>
      <c r="G101" s="66">
        <v>92000</v>
      </c>
      <c r="H101" s="83">
        <f t="shared" si="37"/>
        <v>1102.500740740734</v>
      </c>
      <c r="I101" s="82">
        <f t="shared" si="38"/>
        <v>1.1983703703703632E-2</v>
      </c>
      <c r="J101" s="83">
        <f t="shared" si="31"/>
        <v>60.136296296296905</v>
      </c>
      <c r="K101" s="75">
        <f>IF(Selbstdeklaration!$F$130=L101,O101,0)</f>
        <v>0</v>
      </c>
      <c r="L101" s="66">
        <v>92000</v>
      </c>
      <c r="M101" s="83">
        <f t="shared" si="39"/>
        <v>376.04148148148272</v>
      </c>
      <c r="N101" s="82">
        <f t="shared" si="40"/>
        <v>4.0874074074074207E-3</v>
      </c>
      <c r="O101" s="83">
        <f t="shared" si="32"/>
        <v>21.450774410774297</v>
      </c>
      <c r="P101" s="75">
        <f>IF(Selbstdeklaration!$F$130=Q101,T101,0)</f>
        <v>0</v>
      </c>
      <c r="Q101" s="66">
        <v>92000</v>
      </c>
      <c r="R101" s="83">
        <f t="shared" si="41"/>
        <v>739.27111111111003</v>
      </c>
      <c r="S101" s="82">
        <f t="shared" si="42"/>
        <v>8.0355555555555441E-3</v>
      </c>
      <c r="T101" s="83">
        <f t="shared" si="33"/>
        <v>40.793535353535454</v>
      </c>
      <c r="V101" s="66">
        <v>92000</v>
      </c>
      <c r="W101" s="83">
        <f t="shared" si="43"/>
        <v>80.452674897119493</v>
      </c>
      <c r="X101" s="82">
        <f t="shared" si="44"/>
        <v>8.7448559670782057E-4</v>
      </c>
      <c r="Y101" s="83">
        <f t="shared" si="34"/>
        <v>49.547325102880507</v>
      </c>
    </row>
    <row r="102" spans="1:25" s="67" customFormat="1" hidden="1" x14ac:dyDescent="0.3">
      <c r="A102" s="75">
        <f>IF(Selbstdeklaration!$F$130=B102,E102,0)</f>
        <v>0</v>
      </c>
      <c r="B102" s="66">
        <v>92500</v>
      </c>
      <c r="C102" s="83">
        <f t="shared" si="35"/>
        <v>652.98148148148005</v>
      </c>
      <c r="D102" s="82">
        <f t="shared" si="36"/>
        <v>7.0592592592592434E-3</v>
      </c>
      <c r="E102" s="83">
        <f t="shared" si="30"/>
        <v>25.72895622895636</v>
      </c>
      <c r="F102" s="75">
        <f>IF(Selbstdeklaration!$F$130=G102,J102,0)</f>
        <v>0</v>
      </c>
      <c r="G102" s="66">
        <v>92500</v>
      </c>
      <c r="H102" s="83">
        <f t="shared" si="37"/>
        <v>1109.6574074074008</v>
      </c>
      <c r="I102" s="82">
        <f t="shared" si="38"/>
        <v>1.1996296296296224E-2</v>
      </c>
      <c r="J102" s="83">
        <f t="shared" si="31"/>
        <v>59.485690235690839</v>
      </c>
      <c r="K102" s="75">
        <f>IF(Selbstdeklaration!$F$130=L102,O102,0)</f>
        <v>0</v>
      </c>
      <c r="L102" s="66">
        <v>92500</v>
      </c>
      <c r="M102" s="83">
        <f t="shared" si="39"/>
        <v>378.56481481481603</v>
      </c>
      <c r="N102" s="82">
        <f t="shared" si="40"/>
        <v>4.092592592592606E-3</v>
      </c>
      <c r="O102" s="83">
        <f t="shared" si="32"/>
        <v>21.22138047138036</v>
      </c>
      <c r="P102" s="75">
        <f>IF(Selbstdeklaration!$F$130=Q102,T102,0)</f>
        <v>0</v>
      </c>
      <c r="Q102" s="66">
        <v>92500</v>
      </c>
      <c r="R102" s="83">
        <f t="shared" si="41"/>
        <v>744.11111111110995</v>
      </c>
      <c r="S102" s="82">
        <f t="shared" si="42"/>
        <v>8.0444444444444322E-3</v>
      </c>
      <c r="T102" s="83">
        <f t="shared" si="33"/>
        <v>40.353535353535456</v>
      </c>
      <c r="V102" s="66">
        <v>92500</v>
      </c>
      <c r="W102" s="83">
        <f t="shared" si="43"/>
        <v>80.985082304526898</v>
      </c>
      <c r="X102" s="82">
        <f t="shared" si="44"/>
        <v>8.7551440329218272E-4</v>
      </c>
      <c r="Y102" s="83">
        <f t="shared" si="34"/>
        <v>49.014917695473102</v>
      </c>
    </row>
    <row r="103" spans="1:25" s="67" customFormat="1" hidden="1" x14ac:dyDescent="0.3">
      <c r="A103" s="75">
        <f>IF(Selbstdeklaration!$F$130=B103,E103,0)</f>
        <v>0</v>
      </c>
      <c r="B103" s="66">
        <v>93000</v>
      </c>
      <c r="C103" s="83">
        <f t="shared" si="35"/>
        <v>656.37333333333186</v>
      </c>
      <c r="D103" s="82">
        <f t="shared" si="36"/>
        <v>7.0577777777777618E-3</v>
      </c>
      <c r="E103" s="83">
        <f t="shared" ref="E103:E134" si="45">+($E$5-C103)/11</f>
        <v>25.420606060606193</v>
      </c>
      <c r="F103" s="75">
        <f>IF(Selbstdeklaration!$F$130=G103,J103,0)</f>
        <v>0</v>
      </c>
      <c r="G103" s="66">
        <v>93000</v>
      </c>
      <c r="H103" s="83">
        <f t="shared" si="37"/>
        <v>1116.8266666666598</v>
      </c>
      <c r="I103" s="82">
        <f t="shared" si="38"/>
        <v>1.2008888888888816E-2</v>
      </c>
      <c r="J103" s="83">
        <f t="shared" ref="J103:J134" si="46">+($J$5-H103)/11</f>
        <v>58.833939393940021</v>
      </c>
      <c r="K103" s="75">
        <f>IF(Selbstdeklaration!$F$130=L103,O103,0)</f>
        <v>0</v>
      </c>
      <c r="L103" s="66">
        <v>93000</v>
      </c>
      <c r="M103" s="83">
        <f t="shared" si="39"/>
        <v>381.09333333333461</v>
      </c>
      <c r="N103" s="82">
        <f t="shared" si="40"/>
        <v>4.0977777777777913E-3</v>
      </c>
      <c r="O103" s="83">
        <f t="shared" ref="O103:O134" si="47">+($O$5-M103)/11</f>
        <v>20.991515151515035</v>
      </c>
      <c r="P103" s="75">
        <f>IF(Selbstdeklaration!$F$130=Q103,T103,0)</f>
        <v>0</v>
      </c>
      <c r="Q103" s="66">
        <v>93000</v>
      </c>
      <c r="R103" s="83">
        <f t="shared" si="41"/>
        <v>748.95999999999879</v>
      </c>
      <c r="S103" s="82">
        <f t="shared" si="42"/>
        <v>8.0533333333333203E-3</v>
      </c>
      <c r="T103" s="83">
        <f t="shared" ref="T103:T134" si="48">+($T$5-R103)/11</f>
        <v>39.912727272727381</v>
      </c>
      <c r="V103" s="66">
        <v>93000</v>
      </c>
      <c r="W103" s="83">
        <f t="shared" si="43"/>
        <v>81.518518518518675</v>
      </c>
      <c r="X103" s="82">
        <f t="shared" si="44"/>
        <v>8.7654320987654488E-4</v>
      </c>
      <c r="Y103" s="83">
        <f t="shared" ref="Y103:Y134" si="49">+($Y$5-W103)</f>
        <v>48.481481481481325</v>
      </c>
    </row>
    <row r="104" spans="1:25" s="67" customFormat="1" hidden="1" x14ac:dyDescent="0.3">
      <c r="A104" s="75">
        <f>IF(Selbstdeklaration!$F$130=B104,E104,0)</f>
        <v>0</v>
      </c>
      <c r="B104" s="66">
        <v>93500</v>
      </c>
      <c r="C104" s="83">
        <f t="shared" ref="C104:C135" si="50">+B104*D104</f>
        <v>659.76370370370216</v>
      </c>
      <c r="D104" s="82">
        <f t="shared" ref="D104:D135" si="51">D103+($D$187-$D$7)/90000*500</f>
        <v>7.0562962962962801E-3</v>
      </c>
      <c r="E104" s="83">
        <f t="shared" si="45"/>
        <v>25.112390572390712</v>
      </c>
      <c r="F104" s="75">
        <f>IF(Selbstdeklaration!$F$130=G104,J104,0)</f>
        <v>0</v>
      </c>
      <c r="G104" s="66">
        <v>93500</v>
      </c>
      <c r="H104" s="83">
        <f t="shared" ref="H104:H135" si="52">+G104*I104</f>
        <v>1124.0085185185117</v>
      </c>
      <c r="I104" s="82">
        <f t="shared" ref="I104:I135" si="53">I103+($I$187-$I$7)/90000*500</f>
        <v>1.2021481481481407E-2</v>
      </c>
      <c r="J104" s="83">
        <f t="shared" si="46"/>
        <v>58.181043771044394</v>
      </c>
      <c r="K104" s="75">
        <f>IF(Selbstdeklaration!$F$130=L104,O104,0)</f>
        <v>0</v>
      </c>
      <c r="L104" s="66">
        <v>93500</v>
      </c>
      <c r="M104" s="83">
        <f t="shared" ref="M104:M135" si="54">+L104*N104</f>
        <v>383.62703703703829</v>
      </c>
      <c r="N104" s="82">
        <f t="shared" ref="N104:N135" si="55">N103+($N$187-$N$7)/90000*500</f>
        <v>4.1029629629629766E-3</v>
      </c>
      <c r="O104" s="83">
        <f t="shared" si="47"/>
        <v>20.761178451178338</v>
      </c>
      <c r="P104" s="75">
        <f>IF(Selbstdeklaration!$F$130=Q104,T104,0)</f>
        <v>0</v>
      </c>
      <c r="Q104" s="66">
        <v>93500</v>
      </c>
      <c r="R104" s="83">
        <f t="shared" ref="R104:R135" si="56">+Q104*S104</f>
        <v>753.81777777777654</v>
      </c>
      <c r="S104" s="82">
        <f t="shared" ref="S104:S135" si="57">S103+($S$187-$S$7)/90000*500</f>
        <v>8.0622222222222085E-3</v>
      </c>
      <c r="T104" s="83">
        <f t="shared" si="48"/>
        <v>39.47111111111122</v>
      </c>
      <c r="V104" s="66">
        <v>93500</v>
      </c>
      <c r="W104" s="83">
        <f t="shared" ref="W104:W135" si="58">+V104*X104</f>
        <v>82.052983539094811</v>
      </c>
      <c r="X104" s="82">
        <f t="shared" ref="X104:X135" si="59">X103+($X$187-$X$7)/90000*500</f>
        <v>8.7757201646090704E-4</v>
      </c>
      <c r="Y104" s="83">
        <f t="shared" si="49"/>
        <v>47.947016460905189</v>
      </c>
    </row>
    <row r="105" spans="1:25" s="67" customFormat="1" hidden="1" x14ac:dyDescent="0.3">
      <c r="A105" s="75">
        <f>IF(Selbstdeklaration!$F$130=B105,E105,0)</f>
        <v>0</v>
      </c>
      <c r="B105" s="66">
        <v>94000</v>
      </c>
      <c r="C105" s="83">
        <f t="shared" si="50"/>
        <v>663.15259259259108</v>
      </c>
      <c r="D105" s="82">
        <f t="shared" si="51"/>
        <v>7.0548148148147985E-3</v>
      </c>
      <c r="E105" s="83">
        <f t="shared" si="45"/>
        <v>24.804309764309902</v>
      </c>
      <c r="F105" s="75">
        <f>IF(Selbstdeklaration!$F$130=G105,J105,0)</f>
        <v>0</v>
      </c>
      <c r="G105" s="66">
        <v>94000</v>
      </c>
      <c r="H105" s="83">
        <f t="shared" si="52"/>
        <v>1131.202962962956</v>
      </c>
      <c r="I105" s="82">
        <f t="shared" si="53"/>
        <v>1.2034074074073999E-2</v>
      </c>
      <c r="J105" s="83">
        <f t="shared" si="46"/>
        <v>57.527003367003999</v>
      </c>
      <c r="K105" s="75">
        <f>IF(Selbstdeklaration!$F$130=L105,O105,0)</f>
        <v>0</v>
      </c>
      <c r="L105" s="66">
        <v>94000</v>
      </c>
      <c r="M105" s="83">
        <f t="shared" si="54"/>
        <v>386.16592592592724</v>
      </c>
      <c r="N105" s="82">
        <f t="shared" si="55"/>
        <v>4.108148148148162E-3</v>
      </c>
      <c r="O105" s="83">
        <f t="shared" si="47"/>
        <v>20.53037037037025</v>
      </c>
      <c r="P105" s="75">
        <f>IF(Selbstdeklaration!$F$130=Q105,T105,0)</f>
        <v>0</v>
      </c>
      <c r="Q105" s="66">
        <v>94000</v>
      </c>
      <c r="R105" s="83">
        <f t="shared" si="56"/>
        <v>758.6844444444431</v>
      </c>
      <c r="S105" s="82">
        <f t="shared" si="57"/>
        <v>8.0711111111110966E-3</v>
      </c>
      <c r="T105" s="83">
        <f t="shared" si="48"/>
        <v>39.028686868686989</v>
      </c>
      <c r="V105" s="66">
        <v>94000</v>
      </c>
      <c r="W105" s="83">
        <f t="shared" si="58"/>
        <v>82.588477366255304</v>
      </c>
      <c r="X105" s="82">
        <f t="shared" si="59"/>
        <v>8.786008230452692E-4</v>
      </c>
      <c r="Y105" s="83">
        <f t="shared" si="49"/>
        <v>47.411522633744696</v>
      </c>
    </row>
    <row r="106" spans="1:25" s="67" customFormat="1" hidden="1" x14ac:dyDescent="0.3">
      <c r="A106" s="75">
        <f>IF(Selbstdeklaration!$F$130=B106,E106,0)</f>
        <v>0</v>
      </c>
      <c r="B106" s="66">
        <v>94500</v>
      </c>
      <c r="C106" s="83">
        <f t="shared" si="50"/>
        <v>666.53999999999849</v>
      </c>
      <c r="D106" s="82">
        <f t="shared" si="51"/>
        <v>7.0533333333333168E-3</v>
      </c>
      <c r="E106" s="83">
        <f t="shared" si="45"/>
        <v>24.496363636363775</v>
      </c>
      <c r="F106" s="75">
        <f>IF(Selbstdeklaration!$F$130=G106,J106,0)</f>
        <v>0</v>
      </c>
      <c r="G106" s="66">
        <v>94500</v>
      </c>
      <c r="H106" s="83">
        <f t="shared" si="52"/>
        <v>1138.4099999999928</v>
      </c>
      <c r="I106" s="82">
        <f t="shared" si="53"/>
        <v>1.2046666666666591E-2</v>
      </c>
      <c r="J106" s="83">
        <f t="shared" si="46"/>
        <v>56.871818181818838</v>
      </c>
      <c r="K106" s="75">
        <f>IF(Selbstdeklaration!$F$130=L106,O106,0)</f>
        <v>0</v>
      </c>
      <c r="L106" s="66">
        <v>94500</v>
      </c>
      <c r="M106" s="83">
        <f t="shared" si="54"/>
        <v>388.71000000000134</v>
      </c>
      <c r="N106" s="82">
        <f t="shared" si="55"/>
        <v>4.1133333333333473E-3</v>
      </c>
      <c r="O106" s="83">
        <f t="shared" si="47"/>
        <v>20.299090909090786</v>
      </c>
      <c r="P106" s="75">
        <f>IF(Selbstdeklaration!$F$130=Q106,T106,0)</f>
        <v>0</v>
      </c>
      <c r="Q106" s="66">
        <v>94500</v>
      </c>
      <c r="R106" s="83">
        <f t="shared" si="56"/>
        <v>763.55999999999858</v>
      </c>
      <c r="S106" s="82">
        <f t="shared" si="57"/>
        <v>8.0799999999999848E-3</v>
      </c>
      <c r="T106" s="83">
        <f t="shared" si="48"/>
        <v>38.585454545454674</v>
      </c>
      <c r="V106" s="66">
        <v>94500</v>
      </c>
      <c r="W106" s="83">
        <f t="shared" si="58"/>
        <v>83.125000000000156</v>
      </c>
      <c r="X106" s="82">
        <f t="shared" si="59"/>
        <v>8.7962962962963135E-4</v>
      </c>
      <c r="Y106" s="83">
        <f t="shared" si="49"/>
        <v>46.874999999999844</v>
      </c>
    </row>
    <row r="107" spans="1:25" s="67" customFormat="1" x14ac:dyDescent="0.3">
      <c r="A107" s="75">
        <f>IF(Selbstdeklaration!$F$130=B107,E107,0)</f>
        <v>0</v>
      </c>
      <c r="B107" s="66">
        <v>95000</v>
      </c>
      <c r="C107" s="83">
        <f t="shared" si="50"/>
        <v>669.92592592592439</v>
      </c>
      <c r="D107" s="82">
        <f t="shared" si="51"/>
        <v>7.0518518518518352E-3</v>
      </c>
      <c r="E107" s="83">
        <f t="shared" si="45"/>
        <v>24.188552188552329</v>
      </c>
      <c r="F107" s="75">
        <f>IF(Selbstdeklaration!$F$130=G107,J107,0)</f>
        <v>0</v>
      </c>
      <c r="G107" s="66">
        <v>95000</v>
      </c>
      <c r="H107" s="83">
        <f t="shared" si="52"/>
        <v>1145.6296296296223</v>
      </c>
      <c r="I107" s="82">
        <f t="shared" si="53"/>
        <v>1.2059259259259183E-2</v>
      </c>
      <c r="J107" s="83">
        <f t="shared" si="46"/>
        <v>56.215488215488882</v>
      </c>
      <c r="K107" s="75">
        <f>IF(Selbstdeklaration!$F$130=L107,O107,0)</f>
        <v>0</v>
      </c>
      <c r="L107" s="66">
        <v>95000</v>
      </c>
      <c r="M107" s="83">
        <f t="shared" si="54"/>
        <v>391.2592592592606</v>
      </c>
      <c r="N107" s="82">
        <f t="shared" si="55"/>
        <v>4.1185185185185326E-3</v>
      </c>
      <c r="O107" s="83">
        <f t="shared" si="47"/>
        <v>20.067340067339945</v>
      </c>
      <c r="P107" s="75">
        <f>IF(Selbstdeklaration!$F$130=Q107,T107,0)</f>
        <v>0</v>
      </c>
      <c r="Q107" s="66">
        <v>95000</v>
      </c>
      <c r="R107" s="83">
        <f t="shared" si="56"/>
        <v>768.44444444444298</v>
      </c>
      <c r="S107" s="82">
        <f t="shared" si="57"/>
        <v>8.0888888888888729E-3</v>
      </c>
      <c r="T107" s="83">
        <f t="shared" si="48"/>
        <v>38.141414141414273</v>
      </c>
      <c r="V107" s="66">
        <v>95000</v>
      </c>
      <c r="W107" s="83">
        <f t="shared" si="58"/>
        <v>83.662551440329381</v>
      </c>
      <c r="X107" s="82">
        <f t="shared" si="59"/>
        <v>8.8065843621399351E-4</v>
      </c>
      <c r="Y107" s="83">
        <f t="shared" si="49"/>
        <v>46.337448559670619</v>
      </c>
    </row>
    <row r="108" spans="1:25" s="67" customFormat="1" hidden="1" x14ac:dyDescent="0.3">
      <c r="A108" s="75">
        <f>IF(Selbstdeklaration!$F$130=B108,E108,0)</f>
        <v>0</v>
      </c>
      <c r="B108" s="79">
        <v>95500</v>
      </c>
      <c r="C108" s="83">
        <f t="shared" si="50"/>
        <v>673.31037037036879</v>
      </c>
      <c r="D108" s="82">
        <f t="shared" si="51"/>
        <v>7.0503703703703536E-3</v>
      </c>
      <c r="E108" s="83">
        <f t="shared" si="45"/>
        <v>23.880875420875565</v>
      </c>
      <c r="F108" s="75">
        <f>IF(Selbstdeklaration!$F$130=G108,J108,0)</f>
        <v>0</v>
      </c>
      <c r="G108" s="79">
        <v>95500</v>
      </c>
      <c r="H108" s="83">
        <f t="shared" si="52"/>
        <v>1152.8618518518444</v>
      </c>
      <c r="I108" s="82">
        <f t="shared" si="53"/>
        <v>1.2071851851851775E-2</v>
      </c>
      <c r="J108" s="83">
        <f t="shared" si="46"/>
        <v>55.558013468014138</v>
      </c>
      <c r="K108" s="75">
        <f>IF(Selbstdeklaration!$F$130=L108,O108,0)</f>
        <v>0</v>
      </c>
      <c r="L108" s="79">
        <v>95500</v>
      </c>
      <c r="M108" s="83">
        <f t="shared" si="54"/>
        <v>393.81370370370507</v>
      </c>
      <c r="N108" s="82">
        <f t="shared" si="55"/>
        <v>4.123703703703718E-3</v>
      </c>
      <c r="O108" s="83">
        <f t="shared" si="47"/>
        <v>19.835117845117722</v>
      </c>
      <c r="P108" s="75">
        <f>IF(Selbstdeklaration!$F$130=Q108,T108,0)</f>
        <v>0</v>
      </c>
      <c r="Q108" s="79">
        <v>95500</v>
      </c>
      <c r="R108" s="83">
        <f t="shared" si="56"/>
        <v>773.33777777777618</v>
      </c>
      <c r="S108" s="82">
        <f t="shared" si="57"/>
        <v>8.097777777777761E-3</v>
      </c>
      <c r="T108" s="83">
        <f t="shared" si="48"/>
        <v>37.696565656565802</v>
      </c>
      <c r="V108" s="79">
        <v>95500</v>
      </c>
      <c r="W108" s="83">
        <f t="shared" si="58"/>
        <v>84.201131687242963</v>
      </c>
      <c r="X108" s="82">
        <f t="shared" si="59"/>
        <v>8.8168724279835567E-4</v>
      </c>
      <c r="Y108" s="83">
        <f t="shared" si="49"/>
        <v>45.798868312757037</v>
      </c>
    </row>
    <row r="109" spans="1:25" s="67" customFormat="1" hidden="1" x14ac:dyDescent="0.3">
      <c r="A109" s="75">
        <f>IF(Selbstdeklaration!$F$130=B109,E109,0)</f>
        <v>0</v>
      </c>
      <c r="B109" s="66">
        <v>96000</v>
      </c>
      <c r="C109" s="83">
        <f t="shared" si="50"/>
        <v>676.69333333333168</v>
      </c>
      <c r="D109" s="82">
        <f t="shared" si="51"/>
        <v>7.0488888888888719E-3</v>
      </c>
      <c r="E109" s="83">
        <f t="shared" si="45"/>
        <v>23.573333333333483</v>
      </c>
      <c r="F109" s="75">
        <f>IF(Selbstdeklaration!$F$130=G109,J109,0)</f>
        <v>0</v>
      </c>
      <c r="G109" s="66">
        <v>96000</v>
      </c>
      <c r="H109" s="83">
        <f t="shared" si="52"/>
        <v>1160.1066666666593</v>
      </c>
      <c r="I109" s="82">
        <f t="shared" si="53"/>
        <v>1.2084444444444366E-2</v>
      </c>
      <c r="J109" s="83">
        <f t="shared" si="46"/>
        <v>54.899393939394606</v>
      </c>
      <c r="K109" s="75">
        <f>IF(Selbstdeklaration!$F$130=L109,O109,0)</f>
        <v>0</v>
      </c>
      <c r="L109" s="66">
        <v>96000</v>
      </c>
      <c r="M109" s="83">
        <f t="shared" si="54"/>
        <v>396.3733333333347</v>
      </c>
      <c r="N109" s="82">
        <f t="shared" si="55"/>
        <v>4.1288888888889033E-3</v>
      </c>
      <c r="O109" s="83">
        <f t="shared" si="47"/>
        <v>19.602424242424117</v>
      </c>
      <c r="P109" s="75">
        <f>IF(Selbstdeklaration!$F$130=Q109,T109,0)</f>
        <v>0</v>
      </c>
      <c r="Q109" s="66">
        <v>96000</v>
      </c>
      <c r="R109" s="83">
        <f t="shared" si="56"/>
        <v>778.2399999999983</v>
      </c>
      <c r="S109" s="82">
        <f t="shared" si="57"/>
        <v>8.1066666666666492E-3</v>
      </c>
      <c r="T109" s="83">
        <f t="shared" si="48"/>
        <v>37.250909090909246</v>
      </c>
      <c r="V109" s="66">
        <v>96000</v>
      </c>
      <c r="W109" s="83">
        <f t="shared" si="58"/>
        <v>84.740740740740918</v>
      </c>
      <c r="X109" s="82">
        <f t="shared" si="59"/>
        <v>8.8271604938271783E-4</v>
      </c>
      <c r="Y109" s="83">
        <f t="shared" si="49"/>
        <v>45.259259259259082</v>
      </c>
    </row>
    <row r="110" spans="1:25" s="67" customFormat="1" hidden="1" x14ac:dyDescent="0.3">
      <c r="A110" s="75">
        <f>IF(Selbstdeklaration!$F$130=B110,E110,0)</f>
        <v>0</v>
      </c>
      <c r="B110" s="66">
        <v>96500</v>
      </c>
      <c r="C110" s="83">
        <f t="shared" si="50"/>
        <v>680.07481481481318</v>
      </c>
      <c r="D110" s="82">
        <f t="shared" si="51"/>
        <v>7.0474074074073903E-3</v>
      </c>
      <c r="E110" s="83">
        <f t="shared" si="45"/>
        <v>23.265925925926073</v>
      </c>
      <c r="F110" s="75">
        <f>IF(Selbstdeklaration!$F$130=G110,J110,0)</f>
        <v>0</v>
      </c>
      <c r="G110" s="66">
        <v>96500</v>
      </c>
      <c r="H110" s="83">
        <f t="shared" si="52"/>
        <v>1167.3640740740664</v>
      </c>
      <c r="I110" s="82">
        <f t="shared" si="53"/>
        <v>1.2097037037036958E-2</v>
      </c>
      <c r="J110" s="83">
        <f t="shared" si="46"/>
        <v>54.239629629630329</v>
      </c>
      <c r="K110" s="75">
        <f>IF(Selbstdeklaration!$F$130=L110,O110,0)</f>
        <v>0</v>
      </c>
      <c r="L110" s="66">
        <v>96500</v>
      </c>
      <c r="M110" s="83">
        <f t="shared" si="54"/>
        <v>398.93814814814954</v>
      </c>
      <c r="N110" s="82">
        <f t="shared" si="55"/>
        <v>4.1340740740740886E-3</v>
      </c>
      <c r="O110" s="83">
        <f t="shared" si="47"/>
        <v>19.369259259259135</v>
      </c>
      <c r="P110" s="75">
        <f>IF(Selbstdeklaration!$F$130=Q110,T110,0)</f>
        <v>0</v>
      </c>
      <c r="Q110" s="66">
        <v>96500</v>
      </c>
      <c r="R110" s="83">
        <f t="shared" si="56"/>
        <v>783.15111111110934</v>
      </c>
      <c r="S110" s="82">
        <f t="shared" si="57"/>
        <v>8.1155555555555373E-3</v>
      </c>
      <c r="T110" s="83">
        <f t="shared" si="48"/>
        <v>36.804444444444606</v>
      </c>
      <c r="V110" s="66">
        <v>96500</v>
      </c>
      <c r="W110" s="83">
        <f t="shared" si="58"/>
        <v>85.281378600823217</v>
      </c>
      <c r="X110" s="82">
        <f t="shared" si="59"/>
        <v>8.8374485596707999E-4</v>
      </c>
      <c r="Y110" s="83">
        <f t="shared" si="49"/>
        <v>44.718621399176783</v>
      </c>
    </row>
    <row r="111" spans="1:25" s="67" customFormat="1" hidden="1" x14ac:dyDescent="0.3">
      <c r="A111" s="75">
        <f>IF(Selbstdeklaration!$F$130=B111,E111,0)</f>
        <v>0</v>
      </c>
      <c r="B111" s="66">
        <v>97000</v>
      </c>
      <c r="C111" s="83">
        <f t="shared" si="50"/>
        <v>683.45481481481318</v>
      </c>
      <c r="D111" s="82">
        <f t="shared" si="51"/>
        <v>7.0459259259259086E-3</v>
      </c>
      <c r="E111" s="83">
        <f t="shared" si="45"/>
        <v>22.958653198653348</v>
      </c>
      <c r="F111" s="75">
        <f>IF(Selbstdeklaration!$F$130=G111,J111,0)</f>
        <v>0</v>
      </c>
      <c r="G111" s="66">
        <v>97000</v>
      </c>
      <c r="H111" s="83">
        <f t="shared" si="52"/>
        <v>1174.6340740740663</v>
      </c>
      <c r="I111" s="82">
        <f t="shared" si="53"/>
        <v>1.210962962962955E-2</v>
      </c>
      <c r="J111" s="83">
        <f t="shared" si="46"/>
        <v>53.578720538721242</v>
      </c>
      <c r="K111" s="75">
        <f>IF(Selbstdeklaration!$F$130=L111,O111,0)</f>
        <v>0</v>
      </c>
      <c r="L111" s="66">
        <v>97000</v>
      </c>
      <c r="M111" s="83">
        <f t="shared" si="54"/>
        <v>401.50814814814959</v>
      </c>
      <c r="N111" s="82">
        <f t="shared" si="55"/>
        <v>4.1392592592592739E-3</v>
      </c>
      <c r="O111" s="83">
        <f t="shared" si="47"/>
        <v>19.135622895622763</v>
      </c>
      <c r="P111" s="75">
        <f>IF(Selbstdeklaration!$F$130=Q111,T111,0)</f>
        <v>0</v>
      </c>
      <c r="Q111" s="66">
        <v>97000</v>
      </c>
      <c r="R111" s="83">
        <f t="shared" si="56"/>
        <v>788.0711111111093</v>
      </c>
      <c r="S111" s="82">
        <f t="shared" si="57"/>
        <v>8.1244444444444255E-3</v>
      </c>
      <c r="T111" s="83">
        <f t="shared" si="48"/>
        <v>36.35717171717188</v>
      </c>
      <c r="V111" s="66">
        <v>97000</v>
      </c>
      <c r="W111" s="83">
        <f t="shared" si="58"/>
        <v>85.823045267489888</v>
      </c>
      <c r="X111" s="82">
        <f t="shared" si="59"/>
        <v>8.8477366255144214E-4</v>
      </c>
      <c r="Y111" s="83">
        <f t="shared" si="49"/>
        <v>44.176954732510112</v>
      </c>
    </row>
    <row r="112" spans="1:25" s="67" customFormat="1" hidden="1" x14ac:dyDescent="0.3">
      <c r="A112" s="75">
        <f>IF(Selbstdeklaration!$F$130=B112,E112,0)</f>
        <v>0</v>
      </c>
      <c r="B112" s="79">
        <v>97500</v>
      </c>
      <c r="C112" s="83">
        <f t="shared" si="50"/>
        <v>686.83333333333167</v>
      </c>
      <c r="D112" s="82">
        <f t="shared" si="51"/>
        <v>7.044444444444427E-3</v>
      </c>
      <c r="E112" s="83">
        <f t="shared" si="45"/>
        <v>22.651515151515301</v>
      </c>
      <c r="F112" s="75">
        <f>IF(Selbstdeklaration!$F$130=G112,J112,0)</f>
        <v>0</v>
      </c>
      <c r="G112" s="79">
        <v>97500</v>
      </c>
      <c r="H112" s="83">
        <f t="shared" si="52"/>
        <v>1181.9166666666588</v>
      </c>
      <c r="I112" s="82">
        <f t="shared" si="53"/>
        <v>1.2122222222222142E-2</v>
      </c>
      <c r="J112" s="83">
        <f t="shared" si="46"/>
        <v>52.916666666667382</v>
      </c>
      <c r="K112" s="75">
        <f>IF(Selbstdeklaration!$F$130=L112,O112,0)</f>
        <v>0</v>
      </c>
      <c r="L112" s="79">
        <v>97500</v>
      </c>
      <c r="M112" s="83">
        <f t="shared" si="54"/>
        <v>404.08333333333479</v>
      </c>
      <c r="N112" s="82">
        <f t="shared" si="55"/>
        <v>4.1444444444444593E-3</v>
      </c>
      <c r="O112" s="83">
        <f t="shared" si="47"/>
        <v>18.901515151515017</v>
      </c>
      <c r="P112" s="75">
        <f>IF(Selbstdeklaration!$F$130=Q112,T112,0)</f>
        <v>0</v>
      </c>
      <c r="Q112" s="79">
        <v>97500</v>
      </c>
      <c r="R112" s="83">
        <f t="shared" si="56"/>
        <v>792.99999999999807</v>
      </c>
      <c r="S112" s="82">
        <f t="shared" si="57"/>
        <v>8.1333333333333136E-3</v>
      </c>
      <c r="T112" s="83">
        <f t="shared" si="48"/>
        <v>35.909090909091084</v>
      </c>
      <c r="V112" s="79">
        <v>97500</v>
      </c>
      <c r="W112" s="83">
        <f t="shared" si="58"/>
        <v>86.365740740740918</v>
      </c>
      <c r="X112" s="82">
        <f t="shared" si="59"/>
        <v>8.858024691358043E-4</v>
      </c>
      <c r="Y112" s="83">
        <f t="shared" si="49"/>
        <v>43.634259259259082</v>
      </c>
    </row>
    <row r="113" spans="1:25" s="67" customFormat="1" hidden="1" x14ac:dyDescent="0.3">
      <c r="A113" s="75">
        <f>IF(Selbstdeklaration!$F$130=B113,E113,0)</f>
        <v>0</v>
      </c>
      <c r="B113" s="66">
        <v>98000</v>
      </c>
      <c r="C113" s="83">
        <f t="shared" si="50"/>
        <v>690.21037037036865</v>
      </c>
      <c r="D113" s="82">
        <f t="shared" si="51"/>
        <v>7.0429629629629453E-3</v>
      </c>
      <c r="E113" s="83">
        <f t="shared" si="45"/>
        <v>22.344511784511941</v>
      </c>
      <c r="F113" s="75">
        <f>IF(Selbstdeklaration!$F$130=G113,J113,0)</f>
        <v>0</v>
      </c>
      <c r="G113" s="66">
        <v>98000</v>
      </c>
      <c r="H113" s="83">
        <f t="shared" si="52"/>
        <v>1189.2118518518439</v>
      </c>
      <c r="I113" s="82">
        <f t="shared" si="53"/>
        <v>1.2134814814814734E-2</v>
      </c>
      <c r="J113" s="83">
        <f t="shared" si="46"/>
        <v>52.253468013468733</v>
      </c>
      <c r="K113" s="75">
        <f>IF(Selbstdeklaration!$F$130=L113,O113,0)</f>
        <v>0</v>
      </c>
      <c r="L113" s="66">
        <v>98000</v>
      </c>
      <c r="M113" s="83">
        <f t="shared" si="54"/>
        <v>406.66370370370515</v>
      </c>
      <c r="N113" s="82">
        <f t="shared" si="55"/>
        <v>4.1496296296296446E-3</v>
      </c>
      <c r="O113" s="83">
        <f t="shared" si="47"/>
        <v>18.666936026935897</v>
      </c>
      <c r="P113" s="75">
        <f>IF(Selbstdeklaration!$F$130=Q113,T113,0)</f>
        <v>0</v>
      </c>
      <c r="Q113" s="66">
        <v>98000</v>
      </c>
      <c r="R113" s="83">
        <f t="shared" si="56"/>
        <v>797.93777777777575</v>
      </c>
      <c r="S113" s="82">
        <f t="shared" si="57"/>
        <v>8.1422222222222018E-3</v>
      </c>
      <c r="T113" s="83">
        <f t="shared" si="48"/>
        <v>35.460202020202203</v>
      </c>
      <c r="V113" s="66">
        <v>98000</v>
      </c>
      <c r="W113" s="83">
        <f t="shared" si="58"/>
        <v>86.909465020576306</v>
      </c>
      <c r="X113" s="82">
        <f t="shared" si="59"/>
        <v>8.8683127572016646E-4</v>
      </c>
      <c r="Y113" s="83">
        <f t="shared" si="49"/>
        <v>43.090534979423694</v>
      </c>
    </row>
    <row r="114" spans="1:25" s="67" customFormat="1" hidden="1" x14ac:dyDescent="0.3">
      <c r="A114" s="75">
        <f>IF(Selbstdeklaration!$F$130=B114,E114,0)</f>
        <v>0</v>
      </c>
      <c r="B114" s="66">
        <v>98500</v>
      </c>
      <c r="C114" s="83">
        <f t="shared" si="50"/>
        <v>693.58592592592413</v>
      </c>
      <c r="D114" s="82">
        <f t="shared" si="51"/>
        <v>7.0414814814814637E-3</v>
      </c>
      <c r="E114" s="83">
        <f t="shared" si="45"/>
        <v>22.037643097643262</v>
      </c>
      <c r="F114" s="75">
        <f>IF(Selbstdeklaration!$F$130=G114,J114,0)</f>
        <v>0</v>
      </c>
      <c r="G114" s="66">
        <v>98500</v>
      </c>
      <c r="H114" s="83">
        <f t="shared" si="52"/>
        <v>1196.5196296296215</v>
      </c>
      <c r="I114" s="82">
        <f t="shared" si="53"/>
        <v>1.2147407407407326E-2</v>
      </c>
      <c r="J114" s="83">
        <f t="shared" si="46"/>
        <v>51.589124579125318</v>
      </c>
      <c r="K114" s="75">
        <f>IF(Selbstdeklaration!$F$130=L114,O114,0)</f>
        <v>0</v>
      </c>
      <c r="L114" s="66">
        <v>98500</v>
      </c>
      <c r="M114" s="83">
        <f t="shared" si="54"/>
        <v>409.24925925926073</v>
      </c>
      <c r="N114" s="82">
        <f t="shared" si="55"/>
        <v>4.1548148148148299E-3</v>
      </c>
      <c r="O114" s="83">
        <f t="shared" si="47"/>
        <v>18.431885521885388</v>
      </c>
      <c r="P114" s="75">
        <f>IF(Selbstdeklaration!$F$130=Q114,T114,0)</f>
        <v>0</v>
      </c>
      <c r="Q114" s="66">
        <v>98500</v>
      </c>
      <c r="R114" s="83">
        <f t="shared" si="56"/>
        <v>802.88444444444235</v>
      </c>
      <c r="S114" s="82">
        <f t="shared" si="57"/>
        <v>8.1511111111110899E-3</v>
      </c>
      <c r="T114" s="83">
        <f t="shared" si="48"/>
        <v>35.010505050505238</v>
      </c>
      <c r="V114" s="66">
        <v>98500</v>
      </c>
      <c r="W114" s="83">
        <f t="shared" si="58"/>
        <v>87.454218106996066</v>
      </c>
      <c r="X114" s="82">
        <f t="shared" si="59"/>
        <v>8.8786008230452862E-4</v>
      </c>
      <c r="Y114" s="83">
        <f t="shared" si="49"/>
        <v>42.545781893003934</v>
      </c>
    </row>
    <row r="115" spans="1:25" hidden="1" x14ac:dyDescent="0.3">
      <c r="A115" s="75">
        <f>IF(Selbstdeklaration!$F$130=B115,E115,0)</f>
        <v>0</v>
      </c>
      <c r="B115" s="66">
        <v>99000</v>
      </c>
      <c r="C115" s="83">
        <f t="shared" si="50"/>
        <v>696.95999999999822</v>
      </c>
      <c r="D115" s="82">
        <f t="shared" si="51"/>
        <v>7.039999999999982E-3</v>
      </c>
      <c r="E115" s="83">
        <f t="shared" si="45"/>
        <v>21.730909090909254</v>
      </c>
      <c r="F115" s="75">
        <f>IF(Selbstdeklaration!$F$130=G115,J115,0)</f>
        <v>0</v>
      </c>
      <c r="G115" s="66">
        <v>99000</v>
      </c>
      <c r="H115" s="83">
        <f t="shared" si="52"/>
        <v>1203.8399999999917</v>
      </c>
      <c r="I115" s="82">
        <f t="shared" si="53"/>
        <v>1.2159999999999917E-2</v>
      </c>
      <c r="J115" s="83">
        <f t="shared" si="46"/>
        <v>50.923636363637115</v>
      </c>
      <c r="K115" s="75">
        <f>IF(Selbstdeklaration!$F$130=L115,O115,0)</f>
        <v>0</v>
      </c>
      <c r="L115" s="66">
        <v>99000</v>
      </c>
      <c r="M115" s="83">
        <f t="shared" si="54"/>
        <v>411.84000000000151</v>
      </c>
      <c r="N115" s="82">
        <f t="shared" si="55"/>
        <v>4.1600000000000152E-3</v>
      </c>
      <c r="O115" s="83">
        <f t="shared" si="47"/>
        <v>18.1963636363635</v>
      </c>
      <c r="P115" s="75">
        <f>IF(Selbstdeklaration!$F$130=Q115,T115,0)</f>
        <v>0</v>
      </c>
      <c r="Q115" s="66">
        <v>99000</v>
      </c>
      <c r="R115" s="83">
        <f t="shared" si="56"/>
        <v>807.83999999999787</v>
      </c>
      <c r="S115" s="82">
        <f t="shared" si="57"/>
        <v>8.159999999999978E-3</v>
      </c>
      <c r="T115" s="83">
        <f t="shared" si="48"/>
        <v>34.560000000000194</v>
      </c>
      <c r="V115" s="66">
        <v>99000</v>
      </c>
      <c r="W115" s="83">
        <f t="shared" si="58"/>
        <v>88.000000000000185</v>
      </c>
      <c r="X115" s="82">
        <f t="shared" si="59"/>
        <v>8.8888888888889077E-4</v>
      </c>
      <c r="Y115" s="83">
        <f t="shared" si="49"/>
        <v>41.999999999999815</v>
      </c>
    </row>
    <row r="116" spans="1:25" hidden="1" x14ac:dyDescent="0.3">
      <c r="A116" s="75">
        <f>IF(Selbstdeklaration!$F$130=B116,E116,0)</f>
        <v>0</v>
      </c>
      <c r="B116" s="66">
        <v>99500</v>
      </c>
      <c r="C116" s="83">
        <f t="shared" si="50"/>
        <v>700.3325925925908</v>
      </c>
      <c r="D116" s="82">
        <f t="shared" si="51"/>
        <v>7.0385185185185004E-3</v>
      </c>
      <c r="E116" s="83">
        <f t="shared" si="45"/>
        <v>21.424309764309928</v>
      </c>
      <c r="F116" s="75">
        <f>IF(Selbstdeklaration!$F$130=G116,J116,0)</f>
        <v>0</v>
      </c>
      <c r="G116" s="66">
        <v>99500</v>
      </c>
      <c r="H116" s="83">
        <f t="shared" si="52"/>
        <v>1211.1729629629547</v>
      </c>
      <c r="I116" s="82">
        <f t="shared" si="53"/>
        <v>1.2172592592592509E-2</v>
      </c>
      <c r="J116" s="83">
        <f t="shared" si="46"/>
        <v>50.257003367004124</v>
      </c>
      <c r="K116" s="75">
        <f>IF(Selbstdeklaration!$F$130=L116,O116,0)</f>
        <v>0</v>
      </c>
      <c r="L116" s="66">
        <v>99500</v>
      </c>
      <c r="M116" s="83">
        <f t="shared" si="54"/>
        <v>414.43592592592745</v>
      </c>
      <c r="N116" s="82">
        <f t="shared" si="55"/>
        <v>4.1651851851852006E-3</v>
      </c>
      <c r="O116" s="83">
        <f t="shared" si="47"/>
        <v>17.960370370370232</v>
      </c>
      <c r="P116" s="75">
        <f>IF(Selbstdeklaration!$F$130=Q116,T116,0)</f>
        <v>0</v>
      </c>
      <c r="Q116" s="66">
        <v>99500</v>
      </c>
      <c r="R116" s="83">
        <f t="shared" si="56"/>
        <v>812.8044444444422</v>
      </c>
      <c r="S116" s="82">
        <f t="shared" si="57"/>
        <v>8.1688888888888662E-3</v>
      </c>
      <c r="T116" s="83">
        <f t="shared" si="48"/>
        <v>34.108686868687073</v>
      </c>
      <c r="V116" s="66">
        <v>99500</v>
      </c>
      <c r="W116" s="83">
        <f t="shared" si="58"/>
        <v>88.546810699588661</v>
      </c>
      <c r="X116" s="82">
        <f t="shared" si="59"/>
        <v>8.8991769547325293E-4</v>
      </c>
      <c r="Y116" s="83">
        <f t="shared" si="49"/>
        <v>41.453189300411339</v>
      </c>
    </row>
    <row r="117" spans="1:25" x14ac:dyDescent="0.3">
      <c r="A117" s="75">
        <f>IF(Selbstdeklaration!$F$130=B117,E117,0)</f>
        <v>0</v>
      </c>
      <c r="B117" s="66">
        <v>100000</v>
      </c>
      <c r="C117" s="83">
        <f t="shared" si="50"/>
        <v>703.70370370370188</v>
      </c>
      <c r="D117" s="82">
        <f t="shared" si="51"/>
        <v>7.0370370370370187E-3</v>
      </c>
      <c r="E117" s="83">
        <f t="shared" si="45"/>
        <v>21.117845117845285</v>
      </c>
      <c r="F117" s="75">
        <f>IF(Selbstdeklaration!$F$130=G117,J117,0)</f>
        <v>0</v>
      </c>
      <c r="G117" s="66">
        <v>100000</v>
      </c>
      <c r="H117" s="83">
        <f t="shared" si="52"/>
        <v>1218.5185185185101</v>
      </c>
      <c r="I117" s="82">
        <f t="shared" si="53"/>
        <v>1.2185185185185101E-2</v>
      </c>
      <c r="J117" s="83">
        <f t="shared" si="46"/>
        <v>49.589225589226359</v>
      </c>
      <c r="K117" s="75">
        <f>IF(Selbstdeklaration!$F$130=L117,O117,0)</f>
        <v>0</v>
      </c>
      <c r="L117" s="66">
        <v>100000</v>
      </c>
      <c r="M117" s="83">
        <f t="shared" si="54"/>
        <v>417.0370370370386</v>
      </c>
      <c r="N117" s="82">
        <f t="shared" si="55"/>
        <v>4.1703703703703859E-3</v>
      </c>
      <c r="O117" s="83">
        <f t="shared" si="47"/>
        <v>17.723905723905581</v>
      </c>
      <c r="P117" s="75">
        <f>IF(Selbstdeklaration!$F$130=Q117,T117,0)</f>
        <v>0</v>
      </c>
      <c r="Q117" s="66">
        <v>100000</v>
      </c>
      <c r="R117" s="83">
        <f t="shared" si="56"/>
        <v>817.77777777777544</v>
      </c>
      <c r="S117" s="82">
        <f t="shared" si="57"/>
        <v>8.1777777777777543E-3</v>
      </c>
      <c r="T117" s="83">
        <f t="shared" si="48"/>
        <v>33.656565656565867</v>
      </c>
      <c r="V117" s="66">
        <v>100000</v>
      </c>
      <c r="W117" s="83">
        <f t="shared" si="58"/>
        <v>89.094650205761511</v>
      </c>
      <c r="X117" s="82">
        <f t="shared" si="59"/>
        <v>8.9094650205761509E-4</v>
      </c>
      <c r="Y117" s="83">
        <f t="shared" si="49"/>
        <v>40.905349794238489</v>
      </c>
    </row>
    <row r="118" spans="1:25" hidden="1" x14ac:dyDescent="0.3">
      <c r="A118" s="75">
        <f>IF(Selbstdeklaration!$F$130=B118,E118,0)</f>
        <v>0</v>
      </c>
      <c r="B118" s="66">
        <v>100500</v>
      </c>
      <c r="C118" s="83">
        <f t="shared" si="50"/>
        <v>707.07333333333145</v>
      </c>
      <c r="D118" s="82">
        <f t="shared" si="51"/>
        <v>7.0355555555555371E-3</v>
      </c>
      <c r="E118" s="83">
        <f t="shared" si="45"/>
        <v>20.811515151515323</v>
      </c>
      <c r="F118" s="75">
        <f>IF(Selbstdeklaration!$F$130=G118,J118,0)</f>
        <v>0</v>
      </c>
      <c r="G118" s="66">
        <v>100500</v>
      </c>
      <c r="H118" s="83">
        <f t="shared" si="52"/>
        <v>1225.8766666666581</v>
      </c>
      <c r="I118" s="82">
        <f t="shared" si="53"/>
        <v>1.2197777777777693E-2</v>
      </c>
      <c r="J118" s="83">
        <f t="shared" si="46"/>
        <v>48.920303030303806</v>
      </c>
      <c r="K118" s="75">
        <f>IF(Selbstdeklaration!$F$130=L118,O118,0)</f>
        <v>0</v>
      </c>
      <c r="L118" s="66">
        <v>100500</v>
      </c>
      <c r="M118" s="83">
        <f t="shared" si="54"/>
        <v>419.64333333333491</v>
      </c>
      <c r="N118" s="82">
        <f t="shared" si="55"/>
        <v>4.1755555555555712E-3</v>
      </c>
      <c r="O118" s="83">
        <f t="shared" si="47"/>
        <v>17.486969696969553</v>
      </c>
      <c r="P118" s="75">
        <f>IF(Selbstdeklaration!$F$130=Q118,T118,0)</f>
        <v>0</v>
      </c>
      <c r="Q118" s="66">
        <v>100500</v>
      </c>
      <c r="R118" s="83">
        <f t="shared" si="56"/>
        <v>822.7599999999976</v>
      </c>
      <c r="S118" s="82">
        <f t="shared" si="57"/>
        <v>8.1866666666666425E-3</v>
      </c>
      <c r="T118" s="83">
        <f t="shared" si="48"/>
        <v>33.203636363636583</v>
      </c>
      <c r="V118" s="66">
        <v>100500</v>
      </c>
      <c r="W118" s="83">
        <f t="shared" si="58"/>
        <v>89.643518518518718</v>
      </c>
      <c r="X118" s="82">
        <f t="shared" si="59"/>
        <v>8.9197530864197725E-4</v>
      </c>
      <c r="Y118" s="83">
        <f t="shared" si="49"/>
        <v>40.356481481481282</v>
      </c>
    </row>
    <row r="119" spans="1:25" hidden="1" x14ac:dyDescent="0.3">
      <c r="A119" s="75">
        <f>IF(Selbstdeklaration!$F$130=B119,E119,0)</f>
        <v>0</v>
      </c>
      <c r="B119" s="66">
        <v>101000</v>
      </c>
      <c r="C119" s="83">
        <f t="shared" si="50"/>
        <v>710.44148148147963</v>
      </c>
      <c r="D119" s="82">
        <f t="shared" si="51"/>
        <v>7.0340740740740555E-3</v>
      </c>
      <c r="E119" s="83">
        <f t="shared" si="45"/>
        <v>20.505319865320033</v>
      </c>
      <c r="F119" s="75">
        <f>IF(Selbstdeklaration!$F$130=G119,J119,0)</f>
        <v>0</v>
      </c>
      <c r="G119" s="66">
        <v>101000</v>
      </c>
      <c r="H119" s="83">
        <f t="shared" si="52"/>
        <v>1233.2474074073987</v>
      </c>
      <c r="I119" s="82">
        <f t="shared" si="53"/>
        <v>1.2210370370370285E-2</v>
      </c>
      <c r="J119" s="83">
        <f t="shared" si="46"/>
        <v>48.250235690236487</v>
      </c>
      <c r="K119" s="75">
        <f>IF(Selbstdeklaration!$F$130=L119,O119,0)</f>
        <v>0</v>
      </c>
      <c r="L119" s="66">
        <v>101000</v>
      </c>
      <c r="M119" s="83">
        <f t="shared" si="54"/>
        <v>422.25481481481643</v>
      </c>
      <c r="N119" s="82">
        <f t="shared" si="55"/>
        <v>4.1807407407407566E-3</v>
      </c>
      <c r="O119" s="83">
        <f t="shared" si="47"/>
        <v>17.249562289562142</v>
      </c>
      <c r="P119" s="75">
        <f>IF(Selbstdeklaration!$F$130=Q119,T119,0)</f>
        <v>0</v>
      </c>
      <c r="Q119" s="66">
        <v>101000</v>
      </c>
      <c r="R119" s="83">
        <f t="shared" si="56"/>
        <v>827.75111111110857</v>
      </c>
      <c r="S119" s="82">
        <f t="shared" si="57"/>
        <v>8.1955555555555306E-3</v>
      </c>
      <c r="T119" s="83">
        <f t="shared" si="48"/>
        <v>32.749898989899222</v>
      </c>
      <c r="V119" s="66">
        <v>101000</v>
      </c>
      <c r="W119" s="83">
        <f t="shared" si="58"/>
        <v>90.193415637860284</v>
      </c>
      <c r="X119" s="82">
        <f t="shared" si="59"/>
        <v>8.9300411522633941E-4</v>
      </c>
      <c r="Y119" s="83">
        <f t="shared" si="49"/>
        <v>39.806584362139716</v>
      </c>
    </row>
    <row r="120" spans="1:25" hidden="1" x14ac:dyDescent="0.3">
      <c r="A120" s="75">
        <f>IF(Selbstdeklaration!$F$130=B120,E120,0)</f>
        <v>0</v>
      </c>
      <c r="B120" s="79">
        <v>101500</v>
      </c>
      <c r="C120" s="83">
        <f t="shared" si="50"/>
        <v>713.80814814814619</v>
      </c>
      <c r="D120" s="82">
        <f t="shared" si="51"/>
        <v>7.0325925925925738E-3</v>
      </c>
      <c r="E120" s="83">
        <f t="shared" si="45"/>
        <v>20.199259259259438</v>
      </c>
      <c r="F120" s="75">
        <f>IF(Selbstdeklaration!$F$130=G120,J120,0)</f>
        <v>0</v>
      </c>
      <c r="G120" s="79">
        <v>101500</v>
      </c>
      <c r="H120" s="83">
        <f t="shared" si="52"/>
        <v>1240.6307407407319</v>
      </c>
      <c r="I120" s="82">
        <f t="shared" si="53"/>
        <v>1.2222962962962877E-2</v>
      </c>
      <c r="J120" s="83">
        <f t="shared" si="46"/>
        <v>47.579023569024372</v>
      </c>
      <c r="K120" s="75">
        <f>IF(Selbstdeklaration!$F$130=L120,O120,0)</f>
        <v>0</v>
      </c>
      <c r="L120" s="79">
        <v>101500</v>
      </c>
      <c r="M120" s="83">
        <f t="shared" si="54"/>
        <v>424.8714814814831</v>
      </c>
      <c r="N120" s="82">
        <f t="shared" si="55"/>
        <v>4.1859259259259419E-3</v>
      </c>
      <c r="O120" s="83">
        <f t="shared" si="47"/>
        <v>17.011683501683354</v>
      </c>
      <c r="P120" s="75">
        <f>IF(Selbstdeklaration!$F$130=Q120,T120,0)</f>
        <v>0</v>
      </c>
      <c r="Q120" s="79">
        <v>101500</v>
      </c>
      <c r="R120" s="83">
        <f t="shared" si="56"/>
        <v>832.75111111110846</v>
      </c>
      <c r="S120" s="82">
        <f t="shared" si="57"/>
        <v>8.2044444444444187E-3</v>
      </c>
      <c r="T120" s="83">
        <f t="shared" si="48"/>
        <v>32.295353535353776</v>
      </c>
      <c r="V120" s="79">
        <v>101500</v>
      </c>
      <c r="W120" s="83">
        <f t="shared" si="58"/>
        <v>90.744341563786207</v>
      </c>
      <c r="X120" s="82">
        <f t="shared" si="59"/>
        <v>8.9403292181070156E-4</v>
      </c>
      <c r="Y120" s="83">
        <f t="shared" si="49"/>
        <v>39.255658436213793</v>
      </c>
    </row>
    <row r="121" spans="1:25" hidden="1" x14ac:dyDescent="0.3">
      <c r="A121" s="75">
        <f>IF(Selbstdeklaration!$F$130=B121,E121,0)</f>
        <v>0</v>
      </c>
      <c r="B121" s="66">
        <v>102000</v>
      </c>
      <c r="C121" s="83">
        <f t="shared" si="50"/>
        <v>717.17333333333136</v>
      </c>
      <c r="D121" s="82">
        <f t="shared" si="51"/>
        <v>7.0311111111110922E-3</v>
      </c>
      <c r="E121" s="83">
        <f t="shared" si="45"/>
        <v>19.893333333333512</v>
      </c>
      <c r="F121" s="75">
        <f>IF(Selbstdeklaration!$F$130=G121,J121,0)</f>
        <v>0</v>
      </c>
      <c r="G121" s="66">
        <v>102000</v>
      </c>
      <c r="H121" s="83">
        <f t="shared" si="52"/>
        <v>1248.0266666666578</v>
      </c>
      <c r="I121" s="82">
        <f t="shared" si="53"/>
        <v>1.2235555555555468E-2</v>
      </c>
      <c r="J121" s="83">
        <f t="shared" si="46"/>
        <v>46.906666666667476</v>
      </c>
      <c r="K121" s="75">
        <f>IF(Selbstdeklaration!$F$130=L121,O121,0)</f>
        <v>0</v>
      </c>
      <c r="L121" s="66">
        <v>102000</v>
      </c>
      <c r="M121" s="83">
        <f t="shared" si="54"/>
        <v>427.49333333333499</v>
      </c>
      <c r="N121" s="82">
        <f t="shared" si="55"/>
        <v>4.1911111111111272E-3</v>
      </c>
      <c r="O121" s="83">
        <f t="shared" si="47"/>
        <v>16.773333333333184</v>
      </c>
      <c r="P121" s="75">
        <f>IF(Selbstdeklaration!$F$130=Q121,T121,0)</f>
        <v>0</v>
      </c>
      <c r="Q121" s="66">
        <v>102000</v>
      </c>
      <c r="R121" s="83">
        <f t="shared" si="56"/>
        <v>837.75999999999726</v>
      </c>
      <c r="S121" s="82">
        <f t="shared" si="57"/>
        <v>8.2133333333333069E-3</v>
      </c>
      <c r="T121" s="83">
        <f t="shared" si="48"/>
        <v>31.840000000000249</v>
      </c>
      <c r="V121" s="66">
        <v>102000</v>
      </c>
      <c r="W121" s="83">
        <f t="shared" si="58"/>
        <v>91.296296296296504</v>
      </c>
      <c r="X121" s="82">
        <f t="shared" si="59"/>
        <v>8.9506172839506372E-4</v>
      </c>
      <c r="Y121" s="83">
        <f t="shared" si="49"/>
        <v>38.703703703703496</v>
      </c>
    </row>
    <row r="122" spans="1:25" hidden="1" x14ac:dyDescent="0.3">
      <c r="A122" s="75">
        <f>IF(Selbstdeklaration!$F$130=B122,E122,0)</f>
        <v>0</v>
      </c>
      <c r="B122" s="66">
        <v>102500</v>
      </c>
      <c r="C122" s="83">
        <f t="shared" si="50"/>
        <v>720.53703703703513</v>
      </c>
      <c r="D122" s="82">
        <f t="shared" si="51"/>
        <v>7.0296296296296105E-3</v>
      </c>
      <c r="E122" s="83">
        <f t="shared" si="45"/>
        <v>19.587542087542261</v>
      </c>
      <c r="F122" s="75">
        <f>IF(Selbstdeklaration!$F$130=G122,J122,0)</f>
        <v>0</v>
      </c>
      <c r="G122" s="66">
        <v>102500</v>
      </c>
      <c r="H122" s="83">
        <f t="shared" si="52"/>
        <v>1255.4351851851761</v>
      </c>
      <c r="I122" s="82">
        <f t="shared" si="53"/>
        <v>1.224814814814806E-2</v>
      </c>
      <c r="J122" s="83">
        <f t="shared" si="46"/>
        <v>46.233164983165807</v>
      </c>
      <c r="K122" s="75">
        <f>IF(Selbstdeklaration!$F$130=L122,O122,0)</f>
        <v>0</v>
      </c>
      <c r="L122" s="66">
        <v>102500</v>
      </c>
      <c r="M122" s="83">
        <f t="shared" si="54"/>
        <v>430.12037037037203</v>
      </c>
      <c r="N122" s="82">
        <f t="shared" si="55"/>
        <v>4.1962962962963125E-3</v>
      </c>
      <c r="O122" s="83">
        <f t="shared" si="47"/>
        <v>16.534511784511633</v>
      </c>
      <c r="P122" s="75">
        <f>IF(Selbstdeklaration!$F$130=Q122,T122,0)</f>
        <v>0</v>
      </c>
      <c r="Q122" s="66">
        <v>102500</v>
      </c>
      <c r="R122" s="83">
        <f t="shared" si="56"/>
        <v>842.77777777777499</v>
      </c>
      <c r="S122" s="82">
        <f t="shared" si="57"/>
        <v>8.222222222222195E-3</v>
      </c>
      <c r="T122" s="83">
        <f t="shared" si="48"/>
        <v>31.383838383838636</v>
      </c>
      <c r="V122" s="66">
        <v>102500</v>
      </c>
      <c r="W122" s="83">
        <f t="shared" si="58"/>
        <v>91.849279835391158</v>
      </c>
      <c r="X122" s="82">
        <f t="shared" si="59"/>
        <v>8.9609053497942588E-4</v>
      </c>
      <c r="Y122" s="83">
        <f t="shared" si="49"/>
        <v>38.150720164608842</v>
      </c>
    </row>
    <row r="123" spans="1:25" hidden="1" x14ac:dyDescent="0.3">
      <c r="A123" s="75">
        <f>IF(Selbstdeklaration!$F$130=B123,E123,0)</f>
        <v>0</v>
      </c>
      <c r="B123" s="66">
        <v>103000</v>
      </c>
      <c r="C123" s="83">
        <f t="shared" si="50"/>
        <v>723.89925925925729</v>
      </c>
      <c r="D123" s="82">
        <f t="shared" si="51"/>
        <v>7.0281481481481289E-3</v>
      </c>
      <c r="E123" s="83">
        <f t="shared" si="45"/>
        <v>19.281885521885702</v>
      </c>
      <c r="F123" s="75">
        <f>IF(Selbstdeklaration!$F$130=G123,J123,0)</f>
        <v>0</v>
      </c>
      <c r="G123" s="66">
        <v>103000</v>
      </c>
      <c r="H123" s="83">
        <f t="shared" si="52"/>
        <v>1262.8562962962872</v>
      </c>
      <c r="I123" s="82">
        <f t="shared" si="53"/>
        <v>1.2260740740740652E-2</v>
      </c>
      <c r="J123" s="83">
        <f t="shared" si="46"/>
        <v>45.55851851851935</v>
      </c>
      <c r="K123" s="75">
        <f>IF(Selbstdeklaration!$F$130=L123,O123,0)</f>
        <v>0</v>
      </c>
      <c r="L123" s="66">
        <v>103000</v>
      </c>
      <c r="M123" s="83">
        <f t="shared" si="54"/>
        <v>432.75259259259428</v>
      </c>
      <c r="N123" s="82">
        <f t="shared" si="55"/>
        <v>4.2014814814814979E-3</v>
      </c>
      <c r="O123" s="83">
        <f t="shared" si="47"/>
        <v>16.295218855218703</v>
      </c>
      <c r="P123" s="75">
        <f>IF(Selbstdeklaration!$F$130=Q123,T123,0)</f>
        <v>0</v>
      </c>
      <c r="Q123" s="66">
        <v>103000</v>
      </c>
      <c r="R123" s="83">
        <f t="shared" si="56"/>
        <v>847.80444444444151</v>
      </c>
      <c r="S123" s="82">
        <f t="shared" si="57"/>
        <v>8.2311111111110832E-3</v>
      </c>
      <c r="T123" s="83">
        <f t="shared" si="48"/>
        <v>30.926868686868954</v>
      </c>
      <c r="V123" s="66">
        <v>103000</v>
      </c>
      <c r="W123" s="83">
        <f t="shared" si="58"/>
        <v>92.403292181070171</v>
      </c>
      <c r="X123" s="82">
        <f t="shared" si="59"/>
        <v>8.9711934156378804E-4</v>
      </c>
      <c r="Y123" s="83">
        <f t="shared" si="49"/>
        <v>37.596707818929829</v>
      </c>
    </row>
    <row r="124" spans="1:25" hidden="1" x14ac:dyDescent="0.3">
      <c r="A124" s="75">
        <f>IF(Selbstdeklaration!$F$130=B124,E124,0)</f>
        <v>0</v>
      </c>
      <c r="B124" s="79">
        <v>103500</v>
      </c>
      <c r="C124" s="83">
        <f t="shared" si="50"/>
        <v>727.25999999999794</v>
      </c>
      <c r="D124" s="82">
        <f t="shared" si="51"/>
        <v>7.0266666666666472E-3</v>
      </c>
      <c r="E124" s="83">
        <f t="shared" si="45"/>
        <v>18.976363636363825</v>
      </c>
      <c r="F124" s="75">
        <f>IF(Selbstdeklaration!$F$130=G124,J124,0)</f>
        <v>0</v>
      </c>
      <c r="G124" s="79">
        <v>103500</v>
      </c>
      <c r="H124" s="83">
        <f t="shared" si="52"/>
        <v>1270.2899999999906</v>
      </c>
      <c r="I124" s="82">
        <f t="shared" si="53"/>
        <v>1.2273333333333244E-2</v>
      </c>
      <c r="J124" s="83">
        <f t="shared" si="46"/>
        <v>44.882727272728125</v>
      </c>
      <c r="K124" s="75">
        <f>IF(Selbstdeklaration!$F$130=L124,O124,0)</f>
        <v>0</v>
      </c>
      <c r="L124" s="79">
        <v>103500</v>
      </c>
      <c r="M124" s="83">
        <f t="shared" si="54"/>
        <v>435.39000000000169</v>
      </c>
      <c r="N124" s="82">
        <f t="shared" si="55"/>
        <v>4.2066666666666832E-3</v>
      </c>
      <c r="O124" s="83">
        <f t="shared" si="47"/>
        <v>16.055454545454392</v>
      </c>
      <c r="P124" s="75">
        <f>IF(Selbstdeklaration!$F$130=Q124,T124,0)</f>
        <v>0</v>
      </c>
      <c r="Q124" s="79">
        <v>103500</v>
      </c>
      <c r="R124" s="83">
        <f t="shared" si="56"/>
        <v>852.83999999999708</v>
      </c>
      <c r="S124" s="82">
        <f t="shared" si="57"/>
        <v>8.2399999999999713E-3</v>
      </c>
      <c r="T124" s="83">
        <f t="shared" si="48"/>
        <v>30.469090909091175</v>
      </c>
      <c r="V124" s="79">
        <v>103500</v>
      </c>
      <c r="W124" s="83">
        <f t="shared" si="58"/>
        <v>92.958333333333542</v>
      </c>
      <c r="X124" s="82">
        <f t="shared" si="59"/>
        <v>8.9814814814815019E-4</v>
      </c>
      <c r="Y124" s="83">
        <f t="shared" si="49"/>
        <v>37.041666666666458</v>
      </c>
    </row>
    <row r="125" spans="1:25" hidden="1" x14ac:dyDescent="0.3">
      <c r="A125" s="75">
        <f>IF(Selbstdeklaration!$F$130=B125,E125,0)</f>
        <v>0</v>
      </c>
      <c r="B125" s="66">
        <v>104000</v>
      </c>
      <c r="C125" s="83">
        <f t="shared" si="50"/>
        <v>730.61925925925721</v>
      </c>
      <c r="D125" s="82">
        <f t="shared" si="51"/>
        <v>7.0251851851851656E-3</v>
      </c>
      <c r="E125" s="83">
        <f t="shared" si="45"/>
        <v>18.670976430976619</v>
      </c>
      <c r="F125" s="75">
        <f>IF(Selbstdeklaration!$F$130=G125,J125,0)</f>
        <v>0</v>
      </c>
      <c r="G125" s="66">
        <v>104000</v>
      </c>
      <c r="H125" s="83">
        <f t="shared" si="52"/>
        <v>1277.7362962962868</v>
      </c>
      <c r="I125" s="82">
        <f t="shared" si="53"/>
        <v>1.2285925925925836E-2</v>
      </c>
      <c r="J125" s="83">
        <f t="shared" si="46"/>
        <v>44.205791245792106</v>
      </c>
      <c r="K125" s="75">
        <f>IF(Selbstdeklaration!$F$130=L125,O125,0)</f>
        <v>0</v>
      </c>
      <c r="L125" s="66">
        <v>104000</v>
      </c>
      <c r="M125" s="83">
        <f t="shared" si="54"/>
        <v>438.03259259259431</v>
      </c>
      <c r="N125" s="82">
        <f t="shared" si="55"/>
        <v>4.2118518518518685E-3</v>
      </c>
      <c r="O125" s="83">
        <f t="shared" si="47"/>
        <v>15.815218855218699</v>
      </c>
      <c r="P125" s="75">
        <f>IF(Selbstdeklaration!$F$130=Q125,T125,0)</f>
        <v>0</v>
      </c>
      <c r="Q125" s="66">
        <v>104000</v>
      </c>
      <c r="R125" s="83">
        <f t="shared" si="56"/>
        <v>857.88444444444133</v>
      </c>
      <c r="S125" s="82">
        <f t="shared" si="57"/>
        <v>8.2488888888888594E-3</v>
      </c>
      <c r="T125" s="83">
        <f t="shared" si="48"/>
        <v>30.010505050505333</v>
      </c>
      <c r="V125" s="66">
        <v>104000</v>
      </c>
      <c r="W125" s="83">
        <f t="shared" si="58"/>
        <v>93.514403292181285</v>
      </c>
      <c r="X125" s="82">
        <f t="shared" si="59"/>
        <v>8.9917695473251235E-4</v>
      </c>
      <c r="Y125" s="83">
        <f t="shared" si="49"/>
        <v>36.485596707818715</v>
      </c>
    </row>
    <row r="126" spans="1:25" hidden="1" x14ac:dyDescent="0.3">
      <c r="A126" s="75">
        <f>IF(Selbstdeklaration!$F$130=B126,E126,0)</f>
        <v>0</v>
      </c>
      <c r="B126" s="66">
        <v>104500</v>
      </c>
      <c r="C126" s="83">
        <f t="shared" si="50"/>
        <v>733.97703703703496</v>
      </c>
      <c r="D126" s="82">
        <f t="shared" si="51"/>
        <v>7.0237037037036839E-3</v>
      </c>
      <c r="E126" s="83">
        <f t="shared" si="45"/>
        <v>18.365723905724096</v>
      </c>
      <c r="F126" s="75">
        <f>IF(Selbstdeklaration!$F$130=G126,J126,0)</f>
        <v>0</v>
      </c>
      <c r="G126" s="66">
        <v>104500</v>
      </c>
      <c r="H126" s="83">
        <f t="shared" si="52"/>
        <v>1285.1951851851757</v>
      </c>
      <c r="I126" s="82">
        <f t="shared" si="53"/>
        <v>1.2298518518518427E-2</v>
      </c>
      <c r="J126" s="83">
        <f t="shared" si="46"/>
        <v>43.527710437711306</v>
      </c>
      <c r="K126" s="75">
        <f>IF(Selbstdeklaration!$F$130=L126,O126,0)</f>
        <v>0</v>
      </c>
      <c r="L126" s="66">
        <v>104500</v>
      </c>
      <c r="M126" s="83">
        <f t="shared" si="54"/>
        <v>440.68037037037215</v>
      </c>
      <c r="N126" s="82">
        <f t="shared" si="55"/>
        <v>4.2170370370370538E-3</v>
      </c>
      <c r="O126" s="83">
        <f t="shared" si="47"/>
        <v>15.574511784511623</v>
      </c>
      <c r="P126" s="75">
        <f>IF(Selbstdeklaration!$F$130=Q126,T126,0)</f>
        <v>0</v>
      </c>
      <c r="Q126" s="66">
        <v>104500</v>
      </c>
      <c r="R126" s="83">
        <f t="shared" si="56"/>
        <v>862.93777777777461</v>
      </c>
      <c r="S126" s="82">
        <f t="shared" si="57"/>
        <v>8.2577777777777476E-3</v>
      </c>
      <c r="T126" s="83">
        <f t="shared" si="48"/>
        <v>29.5511111111114</v>
      </c>
      <c r="V126" s="66">
        <v>104500</v>
      </c>
      <c r="W126" s="83">
        <f t="shared" si="58"/>
        <v>94.071502057613387</v>
      </c>
      <c r="X126" s="82">
        <f t="shared" si="59"/>
        <v>9.0020576131687451E-4</v>
      </c>
      <c r="Y126" s="83">
        <f t="shared" si="49"/>
        <v>35.928497942386613</v>
      </c>
    </row>
    <row r="127" spans="1:25" x14ac:dyDescent="0.3">
      <c r="A127" s="75">
        <f>IF(Selbstdeklaration!$F$130=B127,E127,0)</f>
        <v>0</v>
      </c>
      <c r="B127" s="66">
        <v>105000</v>
      </c>
      <c r="C127" s="83">
        <f t="shared" si="50"/>
        <v>737.33333333333121</v>
      </c>
      <c r="D127" s="82">
        <f t="shared" si="51"/>
        <v>7.0222222222222023E-3</v>
      </c>
      <c r="E127" s="83">
        <f t="shared" si="45"/>
        <v>18.060606060606254</v>
      </c>
      <c r="F127" s="75">
        <f>IF(Selbstdeklaration!$F$130=G127,J127,0)</f>
        <v>0</v>
      </c>
      <c r="G127" s="66">
        <v>105000</v>
      </c>
      <c r="H127" s="83">
        <f t="shared" si="52"/>
        <v>1292.666666666657</v>
      </c>
      <c r="I127" s="82">
        <f t="shared" si="53"/>
        <v>1.2311111111111019E-2</v>
      </c>
      <c r="J127" s="83">
        <f t="shared" si="46"/>
        <v>42.848484848485732</v>
      </c>
      <c r="K127" s="75">
        <f>IF(Selbstdeklaration!$F$130=L127,O127,0)</f>
        <v>0</v>
      </c>
      <c r="L127" s="66">
        <v>105000</v>
      </c>
      <c r="M127" s="83">
        <f t="shared" si="54"/>
        <v>443.33333333333513</v>
      </c>
      <c r="N127" s="82">
        <f t="shared" si="55"/>
        <v>4.2222222222222392E-3</v>
      </c>
      <c r="O127" s="83">
        <f t="shared" si="47"/>
        <v>15.333333333333171</v>
      </c>
      <c r="P127" s="75">
        <f>IF(Selbstdeklaration!$F$130=Q127,T127,0)</f>
        <v>0</v>
      </c>
      <c r="Q127" s="66">
        <v>105000</v>
      </c>
      <c r="R127" s="83">
        <f t="shared" si="56"/>
        <v>867.9999999999967</v>
      </c>
      <c r="S127" s="82">
        <f t="shared" si="57"/>
        <v>8.2666666666666357E-3</v>
      </c>
      <c r="T127" s="83">
        <f t="shared" si="48"/>
        <v>29.090909090909392</v>
      </c>
      <c r="V127" s="66">
        <v>105000</v>
      </c>
      <c r="W127" s="83">
        <f t="shared" si="58"/>
        <v>94.629629629629846</v>
      </c>
      <c r="X127" s="82">
        <f t="shared" si="59"/>
        <v>9.0123456790123667E-4</v>
      </c>
      <c r="Y127" s="83">
        <f t="shared" si="49"/>
        <v>35.370370370370154</v>
      </c>
    </row>
    <row r="128" spans="1:25" hidden="1" x14ac:dyDescent="0.3">
      <c r="A128" s="75">
        <f>IF(Selbstdeklaration!$F$130=B128,E128,0)</f>
        <v>0</v>
      </c>
      <c r="B128" s="66">
        <v>105500</v>
      </c>
      <c r="C128" s="83">
        <f t="shared" si="50"/>
        <v>740.68814814814607</v>
      </c>
      <c r="D128" s="82">
        <f t="shared" si="51"/>
        <v>7.0207407407407206E-3</v>
      </c>
      <c r="E128" s="83">
        <f t="shared" si="45"/>
        <v>17.755622895623084</v>
      </c>
      <c r="F128" s="75">
        <f>IF(Selbstdeklaration!$F$130=G128,J128,0)</f>
        <v>0</v>
      </c>
      <c r="G128" s="66">
        <v>105500</v>
      </c>
      <c r="H128" s="83">
        <f t="shared" si="52"/>
        <v>1300.150740740731</v>
      </c>
      <c r="I128" s="82">
        <f t="shared" si="53"/>
        <v>1.2323703703703611E-2</v>
      </c>
      <c r="J128" s="83">
        <f t="shared" si="46"/>
        <v>42.168114478115371</v>
      </c>
      <c r="K128" s="75">
        <f>IF(Selbstdeklaration!$F$130=L128,O128,0)</f>
        <v>0</v>
      </c>
      <c r="L128" s="66">
        <v>105500</v>
      </c>
      <c r="M128" s="83">
        <f t="shared" si="54"/>
        <v>445.99148148148328</v>
      </c>
      <c r="N128" s="82">
        <f t="shared" si="55"/>
        <v>4.2274074074074245E-3</v>
      </c>
      <c r="O128" s="83">
        <f t="shared" si="47"/>
        <v>15.091683501683338</v>
      </c>
      <c r="P128" s="75">
        <f>IF(Selbstdeklaration!$F$130=Q128,T128,0)</f>
        <v>0</v>
      </c>
      <c r="Q128" s="66">
        <v>105500</v>
      </c>
      <c r="R128" s="83">
        <f t="shared" si="56"/>
        <v>873.07111111110771</v>
      </c>
      <c r="S128" s="82">
        <f t="shared" si="57"/>
        <v>8.2755555555555239E-3</v>
      </c>
      <c r="T128" s="83">
        <f t="shared" si="48"/>
        <v>28.629898989899299</v>
      </c>
      <c r="V128" s="66">
        <v>105500</v>
      </c>
      <c r="W128" s="83">
        <f t="shared" si="58"/>
        <v>95.188786008230679</v>
      </c>
      <c r="X128" s="82">
        <f t="shared" si="59"/>
        <v>9.0226337448559883E-4</v>
      </c>
      <c r="Y128" s="83">
        <f t="shared" si="49"/>
        <v>34.811213991769321</v>
      </c>
    </row>
    <row r="129" spans="1:25" hidden="1" x14ac:dyDescent="0.3">
      <c r="A129" s="75">
        <f>IF(Selbstdeklaration!$F$130=B129,E129,0)</f>
        <v>0</v>
      </c>
      <c r="B129" s="66">
        <v>106000</v>
      </c>
      <c r="C129" s="83">
        <f t="shared" si="50"/>
        <v>744.04148148147931</v>
      </c>
      <c r="D129" s="82">
        <f t="shared" si="51"/>
        <v>7.019259259259239E-3</v>
      </c>
      <c r="E129" s="83">
        <f t="shared" si="45"/>
        <v>17.45077441077461</v>
      </c>
      <c r="F129" s="75">
        <f>IF(Selbstdeklaration!$F$130=G129,J129,0)</f>
        <v>0</v>
      </c>
      <c r="G129" s="66">
        <v>106000</v>
      </c>
      <c r="H129" s="83">
        <f t="shared" si="52"/>
        <v>1307.6474074073976</v>
      </c>
      <c r="I129" s="82">
        <f t="shared" si="53"/>
        <v>1.2336296296296203E-2</v>
      </c>
      <c r="J129" s="83">
        <f t="shared" si="46"/>
        <v>41.486599326600214</v>
      </c>
      <c r="K129" s="75">
        <f>IF(Selbstdeklaration!$F$130=L129,O129,0)</f>
        <v>0</v>
      </c>
      <c r="L129" s="66">
        <v>106000</v>
      </c>
      <c r="M129" s="83">
        <f t="shared" si="54"/>
        <v>448.65481481481663</v>
      </c>
      <c r="N129" s="82">
        <f t="shared" si="55"/>
        <v>4.2325925925926098E-3</v>
      </c>
      <c r="O129" s="83">
        <f t="shared" si="47"/>
        <v>14.849562289562124</v>
      </c>
      <c r="P129" s="75">
        <f>IF(Selbstdeklaration!$F$130=Q129,T129,0)</f>
        <v>0</v>
      </c>
      <c r="Q129" s="66">
        <v>106000</v>
      </c>
      <c r="R129" s="83">
        <f t="shared" si="56"/>
        <v>878.15111111110764</v>
      </c>
      <c r="S129" s="82">
        <f t="shared" si="57"/>
        <v>8.284444444444412E-3</v>
      </c>
      <c r="T129" s="83">
        <f t="shared" si="48"/>
        <v>28.168080808081125</v>
      </c>
      <c r="V129" s="66">
        <v>106000</v>
      </c>
      <c r="W129" s="83">
        <f t="shared" si="58"/>
        <v>95.748971193415869</v>
      </c>
      <c r="X129" s="82">
        <f t="shared" si="59"/>
        <v>9.0329218106996098E-4</v>
      </c>
      <c r="Y129" s="83">
        <f t="shared" si="49"/>
        <v>34.251028806584131</v>
      </c>
    </row>
    <row r="130" spans="1:25" hidden="1" x14ac:dyDescent="0.3">
      <c r="A130" s="75">
        <f>IF(Selbstdeklaration!$F$130=B130,E130,0)</f>
        <v>0</v>
      </c>
      <c r="B130" s="66">
        <v>106500</v>
      </c>
      <c r="C130" s="83">
        <f t="shared" si="50"/>
        <v>747.39333333333116</v>
      </c>
      <c r="D130" s="82">
        <f t="shared" si="51"/>
        <v>7.0177777777777573E-3</v>
      </c>
      <c r="E130" s="83">
        <f t="shared" si="45"/>
        <v>17.146060606060804</v>
      </c>
      <c r="F130" s="75">
        <f>IF(Selbstdeklaration!$F$130=G130,J130,0)</f>
        <v>0</v>
      </c>
      <c r="G130" s="66">
        <v>106500</v>
      </c>
      <c r="H130" s="83">
        <f t="shared" si="52"/>
        <v>1315.1566666666567</v>
      </c>
      <c r="I130" s="82">
        <f t="shared" si="53"/>
        <v>1.2348888888888795E-2</v>
      </c>
      <c r="J130" s="83">
        <f t="shared" si="46"/>
        <v>40.803939393940297</v>
      </c>
      <c r="K130" s="75">
        <f>IF(Selbstdeklaration!$F$130=L130,O130,0)</f>
        <v>0</v>
      </c>
      <c r="L130" s="66">
        <v>106500</v>
      </c>
      <c r="M130" s="83">
        <f t="shared" si="54"/>
        <v>451.3233333333352</v>
      </c>
      <c r="N130" s="82">
        <f t="shared" si="55"/>
        <v>4.2377777777777952E-3</v>
      </c>
      <c r="O130" s="83">
        <f t="shared" si="47"/>
        <v>14.606969696969527</v>
      </c>
      <c r="P130" s="75">
        <f>IF(Selbstdeklaration!$F$130=Q130,T130,0)</f>
        <v>0</v>
      </c>
      <c r="Q130" s="66">
        <v>106500</v>
      </c>
      <c r="R130" s="83">
        <f t="shared" si="56"/>
        <v>883.23999999999648</v>
      </c>
      <c r="S130" s="82">
        <f t="shared" si="57"/>
        <v>8.2933333333333002E-3</v>
      </c>
      <c r="T130" s="83">
        <f t="shared" si="48"/>
        <v>27.705454545454867</v>
      </c>
      <c r="V130" s="66">
        <v>106500</v>
      </c>
      <c r="W130" s="83">
        <f t="shared" si="58"/>
        <v>96.310185185185418</v>
      </c>
      <c r="X130" s="82">
        <f t="shared" si="59"/>
        <v>9.0432098765432314E-4</v>
      </c>
      <c r="Y130" s="83">
        <f t="shared" si="49"/>
        <v>33.689814814814582</v>
      </c>
    </row>
    <row r="131" spans="1:25" hidden="1" x14ac:dyDescent="0.3">
      <c r="A131" s="75">
        <f>IF(Selbstdeklaration!$F$130=B131,E131,0)</f>
        <v>0</v>
      </c>
      <c r="B131" s="66">
        <v>107000</v>
      </c>
      <c r="C131" s="83">
        <f t="shared" si="50"/>
        <v>750.7437037037015</v>
      </c>
      <c r="D131" s="82">
        <f t="shared" si="51"/>
        <v>7.0162962962962757E-3</v>
      </c>
      <c r="E131" s="83">
        <f t="shared" si="45"/>
        <v>16.841481481481683</v>
      </c>
      <c r="F131" s="75">
        <f>IF(Selbstdeklaration!$F$130=G131,J131,0)</f>
        <v>0</v>
      </c>
      <c r="G131" s="66">
        <v>107000</v>
      </c>
      <c r="H131" s="83">
        <f t="shared" si="52"/>
        <v>1322.6785185185083</v>
      </c>
      <c r="I131" s="82">
        <f t="shared" si="53"/>
        <v>1.2361481481481387E-2</v>
      </c>
      <c r="J131" s="83">
        <f t="shared" si="46"/>
        <v>40.120134680135607</v>
      </c>
      <c r="K131" s="75">
        <f>IF(Selbstdeklaration!$F$130=L131,O131,0)</f>
        <v>0</v>
      </c>
      <c r="L131" s="66">
        <v>107000</v>
      </c>
      <c r="M131" s="83">
        <f t="shared" si="54"/>
        <v>453.99703703703892</v>
      </c>
      <c r="N131" s="82">
        <f t="shared" si="55"/>
        <v>4.2429629629629805E-3</v>
      </c>
      <c r="O131" s="83">
        <f t="shared" si="47"/>
        <v>14.363905723905553</v>
      </c>
      <c r="P131" s="75">
        <f>IF(Selbstdeklaration!$F$130=Q131,T131,0)</f>
        <v>0</v>
      </c>
      <c r="Q131" s="66">
        <v>107000</v>
      </c>
      <c r="R131" s="83">
        <f t="shared" si="56"/>
        <v>888.33777777777414</v>
      </c>
      <c r="S131" s="82">
        <f t="shared" si="57"/>
        <v>8.3022222222221883E-3</v>
      </c>
      <c r="T131" s="83">
        <f t="shared" si="48"/>
        <v>27.242020202020534</v>
      </c>
      <c r="V131" s="66">
        <v>107000</v>
      </c>
      <c r="W131" s="83">
        <f t="shared" si="58"/>
        <v>96.872427983539325</v>
      </c>
      <c r="X131" s="82">
        <f t="shared" si="59"/>
        <v>9.053497942386853E-4</v>
      </c>
      <c r="Y131" s="83">
        <f t="shared" si="49"/>
        <v>33.127572016460675</v>
      </c>
    </row>
    <row r="132" spans="1:25" hidden="1" x14ac:dyDescent="0.3">
      <c r="A132" s="75">
        <f>IF(Selbstdeklaration!$F$130=B132,E132,0)</f>
        <v>0</v>
      </c>
      <c r="B132" s="79">
        <v>107500</v>
      </c>
      <c r="C132" s="83">
        <f t="shared" si="50"/>
        <v>754.09259259259034</v>
      </c>
      <c r="D132" s="82">
        <f t="shared" si="51"/>
        <v>7.0148148148147941E-3</v>
      </c>
      <c r="E132" s="83">
        <f t="shared" si="45"/>
        <v>16.537037037037241</v>
      </c>
      <c r="F132" s="75">
        <f>IF(Selbstdeklaration!$F$130=G132,J132,0)</f>
        <v>0</v>
      </c>
      <c r="G132" s="79">
        <v>107500</v>
      </c>
      <c r="H132" s="83">
        <f t="shared" si="52"/>
        <v>1330.2129629629526</v>
      </c>
      <c r="I132" s="82">
        <f t="shared" si="53"/>
        <v>1.2374074074073978E-2</v>
      </c>
      <c r="J132" s="83">
        <f t="shared" si="46"/>
        <v>39.435185185186128</v>
      </c>
      <c r="K132" s="75">
        <f>IF(Selbstdeklaration!$F$130=L132,O132,0)</f>
        <v>0</v>
      </c>
      <c r="L132" s="79">
        <v>107500</v>
      </c>
      <c r="M132" s="83">
        <f t="shared" si="54"/>
        <v>456.6759259259278</v>
      </c>
      <c r="N132" s="82">
        <f t="shared" si="55"/>
        <v>4.2481481481481658E-3</v>
      </c>
      <c r="O132" s="83">
        <f t="shared" si="47"/>
        <v>14.1203703703702</v>
      </c>
      <c r="P132" s="75">
        <f>IF(Selbstdeklaration!$F$130=Q132,T132,0)</f>
        <v>0</v>
      </c>
      <c r="Q132" s="79">
        <v>107500</v>
      </c>
      <c r="R132" s="83">
        <f t="shared" si="56"/>
        <v>893.44444444444071</v>
      </c>
      <c r="S132" s="82">
        <f t="shared" si="57"/>
        <v>8.3111111111110764E-3</v>
      </c>
      <c r="T132" s="83">
        <f t="shared" si="48"/>
        <v>26.777777777778116</v>
      </c>
      <c r="V132" s="79">
        <v>107500</v>
      </c>
      <c r="W132" s="83">
        <f t="shared" si="58"/>
        <v>97.435699588477604</v>
      </c>
      <c r="X132" s="82">
        <f t="shared" si="59"/>
        <v>9.0637860082304746E-4</v>
      </c>
      <c r="Y132" s="83">
        <f t="shared" si="49"/>
        <v>32.564300411522396</v>
      </c>
    </row>
    <row r="133" spans="1:25" hidden="1" x14ac:dyDescent="0.3">
      <c r="A133" s="75">
        <f>IF(Selbstdeklaration!$F$130=B133,E133,0)</f>
        <v>0</v>
      </c>
      <c r="B133" s="66">
        <v>108000</v>
      </c>
      <c r="C133" s="83">
        <f t="shared" si="50"/>
        <v>757.43999999999778</v>
      </c>
      <c r="D133" s="82">
        <f t="shared" si="51"/>
        <v>7.0133333333333124E-3</v>
      </c>
      <c r="E133" s="83">
        <f t="shared" si="45"/>
        <v>16.232727272727473</v>
      </c>
      <c r="F133" s="75">
        <f>IF(Selbstdeklaration!$F$130=G133,J133,0)</f>
        <v>0</v>
      </c>
      <c r="G133" s="66">
        <v>108000</v>
      </c>
      <c r="H133" s="83">
        <f t="shared" si="52"/>
        <v>1337.7599999999895</v>
      </c>
      <c r="I133" s="82">
        <f t="shared" si="53"/>
        <v>1.238666666666657E-2</v>
      </c>
      <c r="J133" s="83">
        <f t="shared" si="46"/>
        <v>38.749090909091862</v>
      </c>
      <c r="K133" s="75">
        <f>IF(Selbstdeklaration!$F$130=L133,O133,0)</f>
        <v>0</v>
      </c>
      <c r="L133" s="66">
        <v>108000</v>
      </c>
      <c r="M133" s="83">
        <f t="shared" si="54"/>
        <v>459.36000000000195</v>
      </c>
      <c r="N133" s="82">
        <f t="shared" si="55"/>
        <v>4.2533333333333511E-3</v>
      </c>
      <c r="O133" s="83">
        <f t="shared" si="47"/>
        <v>13.876363636363459</v>
      </c>
      <c r="P133" s="75">
        <f>IF(Selbstdeklaration!$F$130=Q133,T133,0)</f>
        <v>0</v>
      </c>
      <c r="Q133" s="66">
        <v>108000</v>
      </c>
      <c r="R133" s="83">
        <f t="shared" si="56"/>
        <v>898.55999999999619</v>
      </c>
      <c r="S133" s="82">
        <f t="shared" si="57"/>
        <v>8.3199999999999646E-3</v>
      </c>
      <c r="T133" s="83">
        <f t="shared" si="48"/>
        <v>26.312727272727617</v>
      </c>
      <c r="V133" s="66">
        <v>108000</v>
      </c>
      <c r="W133" s="83">
        <f t="shared" si="58"/>
        <v>98.000000000000242</v>
      </c>
      <c r="X133" s="82">
        <f t="shared" si="59"/>
        <v>9.0740740740740961E-4</v>
      </c>
      <c r="Y133" s="83">
        <f t="shared" si="49"/>
        <v>31.999999999999758</v>
      </c>
    </row>
    <row r="134" spans="1:25" hidden="1" x14ac:dyDescent="0.3">
      <c r="A134" s="75">
        <f>IF(Selbstdeklaration!$F$130=B134,E134,0)</f>
        <v>0</v>
      </c>
      <c r="B134" s="66">
        <v>108500</v>
      </c>
      <c r="C134" s="83">
        <f t="shared" si="50"/>
        <v>760.78592592592361</v>
      </c>
      <c r="D134" s="82">
        <f t="shared" si="51"/>
        <v>7.0118518518518308E-3</v>
      </c>
      <c r="E134" s="83">
        <f t="shared" si="45"/>
        <v>15.9285521885524</v>
      </c>
      <c r="F134" s="75">
        <f>IF(Selbstdeklaration!$F$130=G134,J134,0)</f>
        <v>0</v>
      </c>
      <c r="G134" s="66">
        <v>108500</v>
      </c>
      <c r="H134" s="83">
        <f t="shared" si="52"/>
        <v>1345.3196296296192</v>
      </c>
      <c r="I134" s="82">
        <f t="shared" si="53"/>
        <v>1.2399259259259162E-2</v>
      </c>
      <c r="J134" s="83">
        <f t="shared" si="46"/>
        <v>38.061851851852801</v>
      </c>
      <c r="K134" s="75">
        <f>IF(Selbstdeklaration!$F$130=L134,O134,0)</f>
        <v>0</v>
      </c>
      <c r="L134" s="66">
        <v>108500</v>
      </c>
      <c r="M134" s="83">
        <f t="shared" si="54"/>
        <v>462.04925925926119</v>
      </c>
      <c r="N134" s="82">
        <f t="shared" si="55"/>
        <v>4.2585185185185365E-3</v>
      </c>
      <c r="O134" s="83">
        <f t="shared" si="47"/>
        <v>13.631885521885346</v>
      </c>
      <c r="P134" s="75">
        <f>IF(Selbstdeklaration!$F$130=Q134,T134,0)</f>
        <v>0</v>
      </c>
      <c r="Q134" s="66">
        <v>108500</v>
      </c>
      <c r="R134" s="83">
        <f t="shared" si="56"/>
        <v>903.68444444444049</v>
      </c>
      <c r="S134" s="82">
        <f t="shared" si="57"/>
        <v>8.3288888888888527E-3</v>
      </c>
      <c r="T134" s="83">
        <f t="shared" si="48"/>
        <v>25.846868686869048</v>
      </c>
      <c r="V134" s="66">
        <v>108500</v>
      </c>
      <c r="W134" s="83">
        <f t="shared" si="58"/>
        <v>98.565329218107237</v>
      </c>
      <c r="X134" s="82">
        <f t="shared" si="59"/>
        <v>9.0843621399177177E-4</v>
      </c>
      <c r="Y134" s="83">
        <f t="shared" si="49"/>
        <v>31.434670781892763</v>
      </c>
    </row>
    <row r="135" spans="1:25" hidden="1" x14ac:dyDescent="0.3">
      <c r="A135" s="75">
        <f>IF(Selbstdeklaration!$F$130=B135,E135,0)</f>
        <v>0</v>
      </c>
      <c r="B135" s="66">
        <v>109000</v>
      </c>
      <c r="C135" s="83">
        <f t="shared" si="50"/>
        <v>764.13037037036804</v>
      </c>
      <c r="D135" s="82">
        <f t="shared" si="51"/>
        <v>7.0103703703703491E-3</v>
      </c>
      <c r="E135" s="83">
        <f t="shared" ref="E135:E166" si="60">+($E$5-C135)/11</f>
        <v>15.624511784511997</v>
      </c>
      <c r="F135" s="75">
        <f>IF(Selbstdeklaration!$F$130=G135,J135,0)</f>
        <v>0</v>
      </c>
      <c r="G135" s="66">
        <v>109000</v>
      </c>
      <c r="H135" s="83">
        <f t="shared" si="52"/>
        <v>1352.8918518518412</v>
      </c>
      <c r="I135" s="82">
        <f t="shared" si="53"/>
        <v>1.2411851851851754E-2</v>
      </c>
      <c r="J135" s="83">
        <f t="shared" ref="J135:J166" si="61">+($J$5-H135)/11</f>
        <v>37.37346801346898</v>
      </c>
      <c r="K135" s="75">
        <f>IF(Selbstdeklaration!$F$130=L135,O135,0)</f>
        <v>0</v>
      </c>
      <c r="L135" s="66">
        <v>109000</v>
      </c>
      <c r="M135" s="83">
        <f t="shared" si="54"/>
        <v>464.74370370370565</v>
      </c>
      <c r="N135" s="82">
        <f t="shared" si="55"/>
        <v>4.2637037037037218E-3</v>
      </c>
      <c r="O135" s="83">
        <f t="shared" ref="O135:O166" si="62">+($O$5-M135)/11</f>
        <v>13.386936026935849</v>
      </c>
      <c r="P135" s="75">
        <f>IF(Selbstdeklaration!$F$130=Q135,T135,0)</f>
        <v>0</v>
      </c>
      <c r="Q135" s="66">
        <v>109000</v>
      </c>
      <c r="R135" s="83">
        <f t="shared" si="56"/>
        <v>908.8177777777737</v>
      </c>
      <c r="S135" s="82">
        <f t="shared" si="57"/>
        <v>8.3377777777777409E-3</v>
      </c>
      <c r="T135" s="83">
        <f t="shared" ref="T135:T166" si="63">+($T$5-R135)/11</f>
        <v>25.38020202020239</v>
      </c>
      <c r="V135" s="66">
        <v>109000</v>
      </c>
      <c r="W135" s="83">
        <f t="shared" si="58"/>
        <v>99.131687242798591</v>
      </c>
      <c r="X135" s="82">
        <f t="shared" si="59"/>
        <v>9.0946502057613393E-4</v>
      </c>
      <c r="Y135" s="83">
        <f t="shared" ref="Y135:Y166" si="64">+($Y$5-W135)</f>
        <v>30.868312757201409</v>
      </c>
    </row>
    <row r="136" spans="1:25" hidden="1" x14ac:dyDescent="0.3">
      <c r="A136" s="75">
        <f>IF(Selbstdeklaration!$F$130=B136,E136,0)</f>
        <v>0</v>
      </c>
      <c r="B136" s="79">
        <v>109500</v>
      </c>
      <c r="C136" s="83">
        <f t="shared" ref="C136:C167" si="65">+B136*D136</f>
        <v>767.47333333333097</v>
      </c>
      <c r="D136" s="82">
        <f t="shared" ref="D136:D167" si="66">D135+($D$187-$D$7)/90000*500</f>
        <v>7.0088888888888675E-3</v>
      </c>
      <c r="E136" s="83">
        <f t="shared" si="60"/>
        <v>15.320606060606275</v>
      </c>
      <c r="F136" s="75">
        <f>IF(Selbstdeklaration!$F$130=G136,J136,0)</f>
        <v>0</v>
      </c>
      <c r="G136" s="79">
        <v>109500</v>
      </c>
      <c r="H136" s="83">
        <f t="shared" ref="H136:H167" si="67">+G136*I136</f>
        <v>1360.4766666666558</v>
      </c>
      <c r="I136" s="82">
        <f t="shared" ref="I136:I167" si="68">I135+($I$187-$I$7)/90000*500</f>
        <v>1.2424444444444346E-2</v>
      </c>
      <c r="J136" s="83">
        <f t="shared" si="61"/>
        <v>36.683939393940385</v>
      </c>
      <c r="K136" s="75">
        <f>IF(Selbstdeklaration!$F$130=L136,O136,0)</f>
        <v>0</v>
      </c>
      <c r="L136" s="79">
        <v>109500</v>
      </c>
      <c r="M136" s="83">
        <f t="shared" ref="M136:M167" si="69">+L136*N136</f>
        <v>467.44333333333532</v>
      </c>
      <c r="N136" s="82">
        <f t="shared" ref="N136:N167" si="70">N135+($N$187-$N$7)/90000*500</f>
        <v>4.2688888888889071E-3</v>
      </c>
      <c r="O136" s="83">
        <f t="shared" si="62"/>
        <v>13.141515151514971</v>
      </c>
      <c r="P136" s="75">
        <f>IF(Selbstdeklaration!$F$130=Q136,T136,0)</f>
        <v>0</v>
      </c>
      <c r="Q136" s="79">
        <v>109500</v>
      </c>
      <c r="R136" s="83">
        <f t="shared" ref="R136:R167" si="71">+Q136*S136</f>
        <v>913.95999999999583</v>
      </c>
      <c r="S136" s="82">
        <f t="shared" ref="S136:S167" si="72">S135+($S$187-$S$7)/90000*500</f>
        <v>8.346666666666629E-3</v>
      </c>
      <c r="T136" s="83">
        <f t="shared" si="63"/>
        <v>24.912727272727651</v>
      </c>
      <c r="V136" s="79">
        <v>109500</v>
      </c>
      <c r="W136" s="83">
        <f t="shared" ref="W136:W167" si="73">+V136*X136</f>
        <v>99.699074074074318</v>
      </c>
      <c r="X136" s="82">
        <f t="shared" ref="X136:X167" si="74">X135+($X$187-$X$7)/90000*500</f>
        <v>9.1049382716049609E-4</v>
      </c>
      <c r="Y136" s="83">
        <f t="shared" si="64"/>
        <v>30.300925925925682</v>
      </c>
    </row>
    <row r="137" spans="1:25" x14ac:dyDescent="0.3">
      <c r="A137" s="75">
        <f>IF(Selbstdeklaration!$F$130=B137,E137,0)</f>
        <v>0</v>
      </c>
      <c r="B137" s="66">
        <v>110000</v>
      </c>
      <c r="C137" s="83">
        <f t="shared" si="65"/>
        <v>770.81481481481239</v>
      </c>
      <c r="D137" s="82">
        <f t="shared" si="66"/>
        <v>7.0074074074073858E-3</v>
      </c>
      <c r="E137" s="83">
        <f t="shared" si="60"/>
        <v>15.016835016835238</v>
      </c>
      <c r="F137" s="75">
        <f>IF(Selbstdeklaration!$F$130=G137,J137,0)</f>
        <v>0</v>
      </c>
      <c r="G137" s="66">
        <v>110000</v>
      </c>
      <c r="H137" s="83">
        <f t="shared" si="67"/>
        <v>1368.0740740740632</v>
      </c>
      <c r="I137" s="82">
        <f t="shared" si="68"/>
        <v>1.2437037037036937E-2</v>
      </c>
      <c r="J137" s="83">
        <f t="shared" si="61"/>
        <v>35.993265993266981</v>
      </c>
      <c r="K137" s="75">
        <f>IF(Selbstdeklaration!$F$130=L137,O137,0)</f>
        <v>0</v>
      </c>
      <c r="L137" s="66">
        <v>110000</v>
      </c>
      <c r="M137" s="83">
        <f t="shared" si="69"/>
        <v>470.14814814815014</v>
      </c>
      <c r="N137" s="82">
        <f t="shared" si="70"/>
        <v>4.2740740740740924E-3</v>
      </c>
      <c r="O137" s="83">
        <f t="shared" si="62"/>
        <v>12.895622895622715</v>
      </c>
      <c r="P137" s="75">
        <f>IF(Selbstdeklaration!$F$130=Q137,T137,0)</f>
        <v>0</v>
      </c>
      <c r="Q137" s="66">
        <v>110000</v>
      </c>
      <c r="R137" s="83">
        <f t="shared" si="71"/>
        <v>919.11111111110688</v>
      </c>
      <c r="S137" s="82">
        <f t="shared" si="72"/>
        <v>8.3555555555555171E-3</v>
      </c>
      <c r="T137" s="83">
        <f t="shared" si="63"/>
        <v>24.44444444444483</v>
      </c>
      <c r="V137" s="66">
        <v>110000</v>
      </c>
      <c r="W137" s="83">
        <f t="shared" si="73"/>
        <v>100.2674897119344</v>
      </c>
      <c r="X137" s="82">
        <f t="shared" si="74"/>
        <v>9.1152263374485825E-4</v>
      </c>
      <c r="Y137" s="83">
        <f t="shared" si="64"/>
        <v>29.732510288065598</v>
      </c>
    </row>
    <row r="138" spans="1:25" hidden="1" x14ac:dyDescent="0.3">
      <c r="A138" s="75">
        <f>IF(Selbstdeklaration!$F$130=B138,E138,0)</f>
        <v>0</v>
      </c>
      <c r="B138" s="66">
        <v>110500</v>
      </c>
      <c r="C138" s="83">
        <f t="shared" si="65"/>
        <v>774.15481481481243</v>
      </c>
      <c r="D138" s="82">
        <f t="shared" si="66"/>
        <v>7.0059259259259042E-3</v>
      </c>
      <c r="E138" s="83">
        <f t="shared" si="60"/>
        <v>14.713198653198871</v>
      </c>
      <c r="F138" s="75">
        <f>IF(Selbstdeklaration!$F$130=G138,J138,0)</f>
        <v>0</v>
      </c>
      <c r="G138" s="66">
        <v>110500</v>
      </c>
      <c r="H138" s="83">
        <f t="shared" si="67"/>
        <v>1375.6840740740629</v>
      </c>
      <c r="I138" s="82">
        <f t="shared" si="68"/>
        <v>1.2449629629629529E-2</v>
      </c>
      <c r="J138" s="83">
        <f t="shared" si="61"/>
        <v>35.301447811448831</v>
      </c>
      <c r="K138" s="75">
        <f>IF(Selbstdeklaration!$F$130=L138,O138,0)</f>
        <v>0</v>
      </c>
      <c r="L138" s="66">
        <v>110500</v>
      </c>
      <c r="M138" s="83">
        <f t="shared" si="69"/>
        <v>472.85814814815018</v>
      </c>
      <c r="N138" s="82">
        <f t="shared" si="70"/>
        <v>4.2792592592592778E-3</v>
      </c>
      <c r="O138" s="83">
        <f t="shared" si="62"/>
        <v>12.649259259259075</v>
      </c>
      <c r="P138" s="75">
        <f>IF(Selbstdeklaration!$F$130=Q138,T138,0)</f>
        <v>0</v>
      </c>
      <c r="Q138" s="66">
        <v>110500</v>
      </c>
      <c r="R138" s="83">
        <f t="shared" si="71"/>
        <v>924.27111111110673</v>
      </c>
      <c r="S138" s="82">
        <f t="shared" si="72"/>
        <v>8.3644444444444053E-3</v>
      </c>
      <c r="T138" s="83">
        <f t="shared" si="63"/>
        <v>23.975353535353932</v>
      </c>
      <c r="V138" s="66">
        <v>110500</v>
      </c>
      <c r="W138" s="83">
        <f t="shared" si="73"/>
        <v>100.83693415637886</v>
      </c>
      <c r="X138" s="82">
        <f t="shared" si="74"/>
        <v>9.125514403292204E-4</v>
      </c>
      <c r="Y138" s="83">
        <f t="shared" si="64"/>
        <v>29.163065843621141</v>
      </c>
    </row>
    <row r="139" spans="1:25" hidden="1" x14ac:dyDescent="0.3">
      <c r="A139" s="75">
        <f>IF(Selbstdeklaration!$F$130=B139,E139,0)</f>
        <v>0</v>
      </c>
      <c r="B139" s="66">
        <v>111000</v>
      </c>
      <c r="C139" s="83">
        <f t="shared" si="65"/>
        <v>777.49333333333095</v>
      </c>
      <c r="D139" s="82">
        <f t="shared" si="66"/>
        <v>7.0044444444444225E-3</v>
      </c>
      <c r="E139" s="83">
        <f t="shared" si="60"/>
        <v>14.409696969697187</v>
      </c>
      <c r="F139" s="75">
        <f>IF(Selbstdeklaration!$F$130=G139,J139,0)</f>
        <v>0</v>
      </c>
      <c r="G139" s="66">
        <v>111000</v>
      </c>
      <c r="H139" s="83">
        <f t="shared" si="67"/>
        <v>1383.3066666666555</v>
      </c>
      <c r="I139" s="82">
        <f t="shared" si="68"/>
        <v>1.2462222222222121E-2</v>
      </c>
      <c r="J139" s="83">
        <f t="shared" si="61"/>
        <v>34.608484848485865</v>
      </c>
      <c r="K139" s="75">
        <f>IF(Selbstdeklaration!$F$130=L139,O139,0)</f>
        <v>0</v>
      </c>
      <c r="L139" s="66">
        <v>111000</v>
      </c>
      <c r="M139" s="83">
        <f t="shared" si="69"/>
        <v>475.57333333333543</v>
      </c>
      <c r="N139" s="82">
        <f t="shared" si="70"/>
        <v>4.2844444444444631E-3</v>
      </c>
      <c r="O139" s="83">
        <f t="shared" si="62"/>
        <v>12.402424242424052</v>
      </c>
      <c r="P139" s="75">
        <f>IF(Selbstdeklaration!$F$130=Q139,T139,0)</f>
        <v>0</v>
      </c>
      <c r="Q139" s="66">
        <v>111000</v>
      </c>
      <c r="R139" s="83">
        <f t="shared" si="71"/>
        <v>929.43999999999562</v>
      </c>
      <c r="S139" s="82">
        <f t="shared" si="72"/>
        <v>8.3733333333332934E-3</v>
      </c>
      <c r="T139" s="83">
        <f t="shared" si="63"/>
        <v>23.505454545454942</v>
      </c>
      <c r="V139" s="66">
        <v>111000</v>
      </c>
      <c r="W139" s="83">
        <f t="shared" si="73"/>
        <v>101.40740740740766</v>
      </c>
      <c r="X139" s="82">
        <f t="shared" si="74"/>
        <v>9.1358024691358256E-4</v>
      </c>
      <c r="Y139" s="83">
        <f t="shared" si="64"/>
        <v>28.592592592592339</v>
      </c>
    </row>
    <row r="140" spans="1:25" hidden="1" x14ac:dyDescent="0.3">
      <c r="A140" s="75">
        <f>IF(Selbstdeklaration!$F$130=B140,E140,0)</f>
        <v>0</v>
      </c>
      <c r="B140" s="66">
        <v>111500</v>
      </c>
      <c r="C140" s="83">
        <f t="shared" si="65"/>
        <v>780.83037037036786</v>
      </c>
      <c r="D140" s="82">
        <f t="shared" si="66"/>
        <v>7.0029629629629409E-3</v>
      </c>
      <c r="E140" s="83">
        <f t="shared" si="60"/>
        <v>14.106329966330195</v>
      </c>
      <c r="F140" s="75">
        <f>IF(Selbstdeklaration!$F$130=G140,J140,0)</f>
        <v>0</v>
      </c>
      <c r="G140" s="66">
        <v>111500</v>
      </c>
      <c r="H140" s="83">
        <f t="shared" si="67"/>
        <v>1390.9418518518405</v>
      </c>
      <c r="I140" s="82">
        <f t="shared" si="68"/>
        <v>1.2474814814814713E-2</v>
      </c>
      <c r="J140" s="83">
        <f t="shared" si="61"/>
        <v>33.914377104378133</v>
      </c>
      <c r="K140" s="75">
        <f>IF(Selbstdeklaration!$F$130=L140,O140,0)</f>
        <v>0</v>
      </c>
      <c r="L140" s="66">
        <v>111500</v>
      </c>
      <c r="M140" s="83">
        <f t="shared" si="69"/>
        <v>478.29370370370577</v>
      </c>
      <c r="N140" s="82">
        <f t="shared" si="70"/>
        <v>4.2896296296296484E-3</v>
      </c>
      <c r="O140" s="83">
        <f t="shared" si="62"/>
        <v>12.155117845117656</v>
      </c>
      <c r="P140" s="75">
        <f>IF(Selbstdeklaration!$F$130=Q140,T140,0)</f>
        <v>0</v>
      </c>
      <c r="Q140" s="66">
        <v>111500</v>
      </c>
      <c r="R140" s="83">
        <f t="shared" si="71"/>
        <v>934.6177777777732</v>
      </c>
      <c r="S140" s="82">
        <f t="shared" si="72"/>
        <v>8.3822222222221816E-3</v>
      </c>
      <c r="T140" s="83">
        <f t="shared" si="63"/>
        <v>23.034747474747892</v>
      </c>
      <c r="V140" s="66">
        <v>111500</v>
      </c>
      <c r="W140" s="83">
        <f t="shared" si="73"/>
        <v>101.97890946502083</v>
      </c>
      <c r="X140" s="82">
        <f t="shared" si="74"/>
        <v>9.1460905349794472E-4</v>
      </c>
      <c r="Y140" s="83">
        <f t="shared" si="64"/>
        <v>28.021090534979166</v>
      </c>
    </row>
    <row r="141" spans="1:25" hidden="1" x14ac:dyDescent="0.3">
      <c r="A141" s="75">
        <f>IF(Selbstdeklaration!$F$130=B141,E141,0)</f>
        <v>0</v>
      </c>
      <c r="B141" s="66">
        <v>112000</v>
      </c>
      <c r="C141" s="83">
        <f t="shared" si="65"/>
        <v>784.16592592592349</v>
      </c>
      <c r="D141" s="82">
        <f t="shared" si="66"/>
        <v>7.0014814814814592E-3</v>
      </c>
      <c r="E141" s="83">
        <f t="shared" si="60"/>
        <v>13.803097643097864</v>
      </c>
      <c r="F141" s="75">
        <f>IF(Selbstdeklaration!$F$130=G141,J141,0)</f>
        <v>0</v>
      </c>
      <c r="G141" s="66">
        <v>112000</v>
      </c>
      <c r="H141" s="83">
        <f t="shared" si="67"/>
        <v>1398.5896296296182</v>
      </c>
      <c r="I141" s="82">
        <f t="shared" si="68"/>
        <v>1.2487407407407305E-2</v>
      </c>
      <c r="J141" s="83">
        <f t="shared" si="61"/>
        <v>33.219124579125612</v>
      </c>
      <c r="K141" s="75">
        <f>IF(Selbstdeklaration!$F$130=L141,O141,0)</f>
        <v>0</v>
      </c>
      <c r="L141" s="66">
        <v>112000</v>
      </c>
      <c r="M141" s="83">
        <f t="shared" si="69"/>
        <v>481.01925925926139</v>
      </c>
      <c r="N141" s="82">
        <f t="shared" si="70"/>
        <v>4.2948148148148338E-3</v>
      </c>
      <c r="O141" s="83">
        <f t="shared" si="62"/>
        <v>11.907340067339874</v>
      </c>
      <c r="P141" s="75">
        <f>IF(Selbstdeklaration!$F$130=Q141,T141,0)</f>
        <v>0</v>
      </c>
      <c r="Q141" s="66">
        <v>112000</v>
      </c>
      <c r="R141" s="83">
        <f t="shared" si="71"/>
        <v>939.80444444443981</v>
      </c>
      <c r="S141" s="82">
        <f t="shared" si="72"/>
        <v>8.3911111111110697E-3</v>
      </c>
      <c r="T141" s="83">
        <f t="shared" si="63"/>
        <v>22.563232323232743</v>
      </c>
      <c r="V141" s="66">
        <v>112000</v>
      </c>
      <c r="W141" s="83">
        <f t="shared" si="73"/>
        <v>102.55144032921837</v>
      </c>
      <c r="X141" s="82">
        <f t="shared" si="74"/>
        <v>9.1563786008230688E-4</v>
      </c>
      <c r="Y141" s="83">
        <f t="shared" si="64"/>
        <v>27.448559670781634</v>
      </c>
    </row>
    <row r="142" spans="1:25" hidden="1" x14ac:dyDescent="0.3">
      <c r="A142" s="75">
        <f>IF(Selbstdeklaration!$F$130=B142,E142,0)</f>
        <v>0</v>
      </c>
      <c r="B142" s="66">
        <v>112500</v>
      </c>
      <c r="C142" s="83">
        <f t="shared" si="65"/>
        <v>787.4999999999975</v>
      </c>
      <c r="D142" s="82">
        <f t="shared" si="66"/>
        <v>6.9999999999999776E-3</v>
      </c>
      <c r="E142" s="83">
        <f t="shared" si="60"/>
        <v>13.500000000000227</v>
      </c>
      <c r="F142" s="75">
        <f>IF(Selbstdeklaration!$F$130=G142,J142,0)</f>
        <v>0</v>
      </c>
      <c r="G142" s="66">
        <v>112500</v>
      </c>
      <c r="H142" s="83">
        <f t="shared" si="67"/>
        <v>1406.2499999999884</v>
      </c>
      <c r="I142" s="82">
        <f t="shared" si="68"/>
        <v>1.2499999999999897E-2</v>
      </c>
      <c r="J142" s="83">
        <f t="shared" si="61"/>
        <v>32.522727272728325</v>
      </c>
      <c r="K142" s="75">
        <f>IF(Selbstdeklaration!$F$130=L142,O142,0)</f>
        <v>0</v>
      </c>
      <c r="L142" s="66">
        <v>112500</v>
      </c>
      <c r="M142" s="83">
        <f t="shared" si="69"/>
        <v>483.75000000000216</v>
      </c>
      <c r="N142" s="82">
        <f t="shared" si="70"/>
        <v>4.3000000000000191E-3</v>
      </c>
      <c r="O142" s="83">
        <f t="shared" si="62"/>
        <v>11.659090909090713</v>
      </c>
      <c r="P142" s="75">
        <f>IF(Selbstdeklaration!$F$130=Q142,T142,0)</f>
        <v>0</v>
      </c>
      <c r="Q142" s="66">
        <v>112500</v>
      </c>
      <c r="R142" s="83">
        <f t="shared" si="71"/>
        <v>944.99999999999523</v>
      </c>
      <c r="S142" s="82">
        <f t="shared" si="72"/>
        <v>8.3999999999999578E-3</v>
      </c>
      <c r="T142" s="83">
        <f t="shared" si="63"/>
        <v>22.090909090909523</v>
      </c>
      <c r="V142" s="66">
        <v>112500</v>
      </c>
      <c r="W142" s="83">
        <f t="shared" si="73"/>
        <v>103.12500000000027</v>
      </c>
      <c r="X142" s="82">
        <f t="shared" si="74"/>
        <v>9.1666666666666903E-4</v>
      </c>
      <c r="Y142" s="83">
        <f t="shared" si="64"/>
        <v>26.87499999999973</v>
      </c>
    </row>
    <row r="143" spans="1:25" hidden="1" x14ac:dyDescent="0.3">
      <c r="A143" s="75">
        <f>IF(Selbstdeklaration!$F$130=B143,E143,0)</f>
        <v>0</v>
      </c>
      <c r="B143" s="66">
        <v>113000</v>
      </c>
      <c r="C143" s="83">
        <f t="shared" si="65"/>
        <v>790.83259259259</v>
      </c>
      <c r="D143" s="82">
        <f t="shared" si="66"/>
        <v>6.9985185185184959E-3</v>
      </c>
      <c r="E143" s="83">
        <f t="shared" si="60"/>
        <v>13.197037037037273</v>
      </c>
      <c r="F143" s="75">
        <f>IF(Selbstdeklaration!$F$130=G143,J143,0)</f>
        <v>0</v>
      </c>
      <c r="G143" s="66">
        <v>113000</v>
      </c>
      <c r="H143" s="83">
        <f t="shared" si="67"/>
        <v>1413.9229629629513</v>
      </c>
      <c r="I143" s="82">
        <f t="shared" si="68"/>
        <v>1.2512592592592488E-2</v>
      </c>
      <c r="J143" s="83">
        <f t="shared" si="61"/>
        <v>31.82518518518625</v>
      </c>
      <c r="K143" s="75">
        <f>IF(Selbstdeklaration!$F$130=L143,O143,0)</f>
        <v>0</v>
      </c>
      <c r="L143" s="66">
        <v>113000</v>
      </c>
      <c r="M143" s="83">
        <f t="shared" si="69"/>
        <v>486.48592592592809</v>
      </c>
      <c r="N143" s="82">
        <f t="shared" si="70"/>
        <v>4.3051851851852044E-3</v>
      </c>
      <c r="O143" s="83">
        <f t="shared" si="62"/>
        <v>11.410370370370174</v>
      </c>
      <c r="P143" s="75">
        <f>IF(Selbstdeklaration!$F$130=Q143,T143,0)</f>
        <v>0</v>
      </c>
      <c r="Q143" s="66">
        <v>113000</v>
      </c>
      <c r="R143" s="83">
        <f t="shared" si="71"/>
        <v>950.20444444443956</v>
      </c>
      <c r="S143" s="82">
        <f t="shared" si="72"/>
        <v>8.408888888888846E-3</v>
      </c>
      <c r="T143" s="83">
        <f t="shared" si="63"/>
        <v>21.617777777778223</v>
      </c>
      <c r="V143" s="66">
        <v>113000</v>
      </c>
      <c r="W143" s="83">
        <f t="shared" si="73"/>
        <v>103.69958847736652</v>
      </c>
      <c r="X143" s="82">
        <f t="shared" si="74"/>
        <v>9.1769547325103119E-4</v>
      </c>
      <c r="Y143" s="83">
        <f t="shared" si="64"/>
        <v>26.300411522633482</v>
      </c>
    </row>
    <row r="144" spans="1:25" hidden="1" x14ac:dyDescent="0.3">
      <c r="A144" s="75">
        <f>IF(Selbstdeklaration!$F$130=B144,E144,0)</f>
        <v>0</v>
      </c>
      <c r="B144" s="79">
        <v>113500</v>
      </c>
      <c r="C144" s="83">
        <f t="shared" si="65"/>
        <v>794.16370370370112</v>
      </c>
      <c r="D144" s="82">
        <f t="shared" si="66"/>
        <v>6.9970370370370143E-3</v>
      </c>
      <c r="E144" s="83">
        <f t="shared" si="60"/>
        <v>12.894208754208989</v>
      </c>
      <c r="F144" s="75">
        <f>IF(Selbstdeklaration!$F$130=G144,J144,0)</f>
        <v>0</v>
      </c>
      <c r="G144" s="79">
        <v>113500</v>
      </c>
      <c r="H144" s="83">
        <f t="shared" si="67"/>
        <v>1421.6085185185066</v>
      </c>
      <c r="I144" s="82">
        <f t="shared" si="68"/>
        <v>1.252518518518508E-2</v>
      </c>
      <c r="J144" s="83">
        <f t="shared" si="61"/>
        <v>31.126498316499404</v>
      </c>
      <c r="K144" s="75">
        <f>IF(Selbstdeklaration!$F$130=L144,O144,0)</f>
        <v>0</v>
      </c>
      <c r="L144" s="79">
        <v>113500</v>
      </c>
      <c r="M144" s="83">
        <f t="shared" si="69"/>
        <v>489.22703703703922</v>
      </c>
      <c r="N144" s="82">
        <f t="shared" si="70"/>
        <v>4.3103703703703897E-3</v>
      </c>
      <c r="O144" s="83">
        <f t="shared" si="62"/>
        <v>11.161178451178252</v>
      </c>
      <c r="P144" s="75">
        <f>IF(Selbstdeklaration!$F$130=Q144,T144,0)</f>
        <v>0</v>
      </c>
      <c r="Q144" s="79">
        <v>113500</v>
      </c>
      <c r="R144" s="83">
        <f t="shared" si="71"/>
        <v>955.41777777777281</v>
      </c>
      <c r="S144" s="82">
        <f t="shared" si="72"/>
        <v>8.4177777777777341E-3</v>
      </c>
      <c r="T144" s="83">
        <f t="shared" si="63"/>
        <v>21.143838383838837</v>
      </c>
      <c r="V144" s="79">
        <v>113500</v>
      </c>
      <c r="W144" s="83">
        <f t="shared" si="73"/>
        <v>104.27520576131714</v>
      </c>
      <c r="X144" s="82">
        <f t="shared" si="74"/>
        <v>9.1872427983539335E-4</v>
      </c>
      <c r="Y144" s="83">
        <f t="shared" si="64"/>
        <v>25.724794238682861</v>
      </c>
    </row>
    <row r="145" spans="1:25" hidden="1" x14ac:dyDescent="0.3">
      <c r="A145" s="75">
        <f>IF(Selbstdeklaration!$F$130=B145,E145,0)</f>
        <v>0</v>
      </c>
      <c r="B145" s="66">
        <v>114000</v>
      </c>
      <c r="C145" s="83">
        <f t="shared" si="65"/>
        <v>797.49333333333072</v>
      </c>
      <c r="D145" s="82">
        <f t="shared" si="66"/>
        <v>6.9955555555555327E-3</v>
      </c>
      <c r="E145" s="83">
        <f t="shared" si="60"/>
        <v>12.591515151515388</v>
      </c>
      <c r="F145" s="75">
        <f>IF(Selbstdeklaration!$F$130=G145,J145,0)</f>
        <v>0</v>
      </c>
      <c r="G145" s="66">
        <v>114000</v>
      </c>
      <c r="H145" s="83">
        <f t="shared" si="67"/>
        <v>1429.3066666666546</v>
      </c>
      <c r="I145" s="82">
        <f t="shared" si="68"/>
        <v>1.2537777777777672E-2</v>
      </c>
      <c r="J145" s="83">
        <f t="shared" si="61"/>
        <v>30.426666666667767</v>
      </c>
      <c r="K145" s="75">
        <f>IF(Selbstdeklaration!$F$130=L145,O145,0)</f>
        <v>0</v>
      </c>
      <c r="L145" s="66">
        <v>114000</v>
      </c>
      <c r="M145" s="83">
        <f t="shared" si="69"/>
        <v>491.97333333333557</v>
      </c>
      <c r="N145" s="82">
        <f t="shared" si="70"/>
        <v>4.3155555555555751E-3</v>
      </c>
      <c r="O145" s="83">
        <f t="shared" si="62"/>
        <v>10.911515151514948</v>
      </c>
      <c r="P145" s="75">
        <f>IF(Selbstdeklaration!$F$130=Q145,T145,0)</f>
        <v>0</v>
      </c>
      <c r="Q145" s="66">
        <v>114000</v>
      </c>
      <c r="R145" s="83">
        <f t="shared" si="71"/>
        <v>960.63999999999498</v>
      </c>
      <c r="S145" s="82">
        <f t="shared" si="72"/>
        <v>8.4266666666666223E-3</v>
      </c>
      <c r="T145" s="83">
        <f t="shared" si="63"/>
        <v>20.669090909091366</v>
      </c>
      <c r="V145" s="66">
        <v>114000</v>
      </c>
      <c r="W145" s="83">
        <f t="shared" si="73"/>
        <v>104.85185185185213</v>
      </c>
      <c r="X145" s="82">
        <f t="shared" si="74"/>
        <v>9.1975308641975551E-4</v>
      </c>
      <c r="Y145" s="83">
        <f t="shared" si="64"/>
        <v>25.148148148147868</v>
      </c>
    </row>
    <row r="146" spans="1:25" hidden="1" x14ac:dyDescent="0.3">
      <c r="A146" s="75">
        <f>IF(Selbstdeklaration!$F$130=B146,E146,0)</f>
        <v>0</v>
      </c>
      <c r="B146" s="66">
        <v>114500</v>
      </c>
      <c r="C146" s="83">
        <f t="shared" si="65"/>
        <v>800.82148148147883</v>
      </c>
      <c r="D146" s="82">
        <f t="shared" si="66"/>
        <v>6.994074074074051E-3</v>
      </c>
      <c r="E146" s="83">
        <f t="shared" si="60"/>
        <v>12.28895622895647</v>
      </c>
      <c r="F146" s="75">
        <f>IF(Selbstdeklaration!$F$130=G146,J146,0)</f>
        <v>0</v>
      </c>
      <c r="G146" s="66">
        <v>114500</v>
      </c>
      <c r="H146" s="83">
        <f t="shared" si="67"/>
        <v>1437.0174074073952</v>
      </c>
      <c r="I146" s="82">
        <f t="shared" si="68"/>
        <v>1.2550370370370264E-2</v>
      </c>
      <c r="J146" s="83">
        <f t="shared" si="61"/>
        <v>29.725690235691342</v>
      </c>
      <c r="K146" s="75">
        <f>IF(Selbstdeklaration!$F$130=L146,O146,0)</f>
        <v>0</v>
      </c>
      <c r="L146" s="66">
        <v>114500</v>
      </c>
      <c r="M146" s="83">
        <f t="shared" si="69"/>
        <v>494.72481481481708</v>
      </c>
      <c r="N146" s="82">
        <f t="shared" si="70"/>
        <v>4.3207407407407604E-3</v>
      </c>
      <c r="O146" s="83">
        <f t="shared" si="62"/>
        <v>10.661380471380266</v>
      </c>
      <c r="P146" s="75">
        <f>IF(Selbstdeklaration!$F$130=Q146,T146,0)</f>
        <v>0</v>
      </c>
      <c r="Q146" s="66">
        <v>114500</v>
      </c>
      <c r="R146" s="83">
        <f t="shared" si="71"/>
        <v>965.87111111110596</v>
      </c>
      <c r="S146" s="82">
        <f t="shared" si="72"/>
        <v>8.4355555555555104E-3</v>
      </c>
      <c r="T146" s="83">
        <f t="shared" si="63"/>
        <v>20.193535353535822</v>
      </c>
      <c r="V146" s="66">
        <v>114500</v>
      </c>
      <c r="W146" s="83">
        <f t="shared" si="73"/>
        <v>105.42952674897147</v>
      </c>
      <c r="X146" s="82">
        <f t="shared" si="74"/>
        <v>9.2078189300411767E-4</v>
      </c>
      <c r="Y146" s="83">
        <f t="shared" si="64"/>
        <v>24.570473251028531</v>
      </c>
    </row>
    <row r="147" spans="1:25" x14ac:dyDescent="0.3">
      <c r="A147" s="75">
        <f>IF(Selbstdeklaration!$F$130=B147,E147,0)</f>
        <v>0</v>
      </c>
      <c r="B147" s="66">
        <v>115000</v>
      </c>
      <c r="C147" s="83">
        <f t="shared" si="65"/>
        <v>804.14814814814542</v>
      </c>
      <c r="D147" s="82">
        <f t="shared" si="66"/>
        <v>6.9925925925925694E-3</v>
      </c>
      <c r="E147" s="83">
        <f t="shared" si="60"/>
        <v>11.986531986532235</v>
      </c>
      <c r="F147" s="75">
        <f>IF(Selbstdeklaration!$F$130=G147,J147,0)</f>
        <v>0</v>
      </c>
      <c r="G147" s="66">
        <v>115000</v>
      </c>
      <c r="H147" s="83">
        <f t="shared" si="67"/>
        <v>1444.7407407407284</v>
      </c>
      <c r="I147" s="82">
        <f t="shared" si="68"/>
        <v>1.2562962962962856E-2</v>
      </c>
      <c r="J147" s="83">
        <f t="shared" si="61"/>
        <v>29.023569023570147</v>
      </c>
      <c r="K147" s="75">
        <f>IF(Selbstdeklaration!$F$130=L147,O147,0)</f>
        <v>0</v>
      </c>
      <c r="L147" s="66">
        <v>115000</v>
      </c>
      <c r="M147" s="83">
        <f t="shared" si="69"/>
        <v>497.48148148148374</v>
      </c>
      <c r="N147" s="82">
        <f t="shared" si="70"/>
        <v>4.3259259259259457E-3</v>
      </c>
      <c r="O147" s="83">
        <f t="shared" si="62"/>
        <v>10.410774410774206</v>
      </c>
      <c r="P147" s="75">
        <f>IF(Selbstdeklaration!$F$130=Q147,T147,0)</f>
        <v>0</v>
      </c>
      <c r="Q147" s="66">
        <v>115000</v>
      </c>
      <c r="R147" s="83">
        <f t="shared" si="71"/>
        <v>971.11111111110586</v>
      </c>
      <c r="S147" s="82">
        <f t="shared" si="72"/>
        <v>8.4444444444443986E-3</v>
      </c>
      <c r="T147" s="83">
        <f t="shared" si="63"/>
        <v>19.717171717172196</v>
      </c>
      <c r="V147" s="66">
        <v>115000</v>
      </c>
      <c r="W147" s="83">
        <f t="shared" si="73"/>
        <v>106.00823045267518</v>
      </c>
      <c r="X147" s="82">
        <f t="shared" si="74"/>
        <v>9.2181069958847982E-4</v>
      </c>
      <c r="Y147" s="83">
        <f t="shared" si="64"/>
        <v>23.991769547324822</v>
      </c>
    </row>
    <row r="148" spans="1:25" hidden="1" x14ac:dyDescent="0.3">
      <c r="A148" s="75">
        <f>IF(Selbstdeklaration!$F$130=B148,E148,0)</f>
        <v>0</v>
      </c>
      <c r="B148" s="79">
        <v>115500</v>
      </c>
      <c r="C148" s="83">
        <f t="shared" si="65"/>
        <v>807.47333333333063</v>
      </c>
      <c r="D148" s="82">
        <f t="shared" si="66"/>
        <v>6.9911111111110877E-3</v>
      </c>
      <c r="E148" s="83">
        <f t="shared" si="60"/>
        <v>11.684242424242671</v>
      </c>
      <c r="F148" s="75">
        <f>IF(Selbstdeklaration!$F$130=G148,J148,0)</f>
        <v>0</v>
      </c>
      <c r="G148" s="79">
        <v>115500</v>
      </c>
      <c r="H148" s="83">
        <f t="shared" si="67"/>
        <v>1452.4766666666542</v>
      </c>
      <c r="I148" s="82">
        <f t="shared" si="68"/>
        <v>1.2575555555555448E-2</v>
      </c>
      <c r="J148" s="83">
        <f t="shared" si="61"/>
        <v>28.320303030304164</v>
      </c>
      <c r="K148" s="75">
        <f>IF(Selbstdeklaration!$F$130=L148,O148,0)</f>
        <v>0</v>
      </c>
      <c r="L148" s="79">
        <v>115500</v>
      </c>
      <c r="M148" s="83">
        <f t="shared" si="69"/>
        <v>500.24333333333561</v>
      </c>
      <c r="N148" s="82">
        <f t="shared" si="70"/>
        <v>4.331111111111131E-3</v>
      </c>
      <c r="O148" s="83">
        <f t="shared" si="62"/>
        <v>10.159696969696762</v>
      </c>
      <c r="P148" s="75">
        <f>IF(Selbstdeklaration!$F$130=Q148,T148,0)</f>
        <v>0</v>
      </c>
      <c r="Q148" s="79">
        <v>115500</v>
      </c>
      <c r="R148" s="83">
        <f t="shared" si="71"/>
        <v>976.35999999999456</v>
      </c>
      <c r="S148" s="82">
        <f t="shared" si="72"/>
        <v>8.4533333333332867E-3</v>
      </c>
      <c r="T148" s="83">
        <f t="shared" si="63"/>
        <v>19.240000000000496</v>
      </c>
      <c r="V148" s="79">
        <v>115500</v>
      </c>
      <c r="W148" s="83">
        <f t="shared" si="73"/>
        <v>106.58796296296325</v>
      </c>
      <c r="X148" s="82">
        <f t="shared" si="74"/>
        <v>9.2283950617284198E-4</v>
      </c>
      <c r="Y148" s="83">
        <f t="shared" si="64"/>
        <v>23.412037037036754</v>
      </c>
    </row>
    <row r="149" spans="1:25" hidden="1" x14ac:dyDescent="0.3">
      <c r="A149" s="75">
        <f>IF(Selbstdeklaration!$F$130=B149,E149,0)</f>
        <v>0</v>
      </c>
      <c r="B149" s="66">
        <v>116000</v>
      </c>
      <c r="C149" s="83">
        <f t="shared" si="65"/>
        <v>810.79703703703433</v>
      </c>
      <c r="D149" s="82">
        <f t="shared" si="66"/>
        <v>6.9896296296296061E-3</v>
      </c>
      <c r="E149" s="83">
        <f t="shared" si="60"/>
        <v>11.382087542087788</v>
      </c>
      <c r="F149" s="75">
        <f>IF(Selbstdeklaration!$F$130=G149,J149,0)</f>
        <v>0</v>
      </c>
      <c r="G149" s="66">
        <v>116000</v>
      </c>
      <c r="H149" s="83">
        <f t="shared" si="67"/>
        <v>1460.2251851851727</v>
      </c>
      <c r="I149" s="82">
        <f t="shared" si="68"/>
        <v>1.2588148148148039E-2</v>
      </c>
      <c r="J149" s="83">
        <f t="shared" si="61"/>
        <v>27.615892255893392</v>
      </c>
      <c r="K149" s="75">
        <f>IF(Selbstdeklaration!$F$130=L149,O149,0)</f>
        <v>0</v>
      </c>
      <c r="L149" s="66">
        <v>116000</v>
      </c>
      <c r="M149" s="83">
        <f t="shared" si="69"/>
        <v>503.0103703703727</v>
      </c>
      <c r="N149" s="82">
        <f t="shared" si="70"/>
        <v>4.3362962962963164E-3</v>
      </c>
      <c r="O149" s="83">
        <f t="shared" si="62"/>
        <v>9.9081481481479372</v>
      </c>
      <c r="P149" s="75">
        <f>IF(Selbstdeklaration!$F$130=Q149,T149,0)</f>
        <v>0</v>
      </c>
      <c r="Q149" s="66">
        <v>116000</v>
      </c>
      <c r="R149" s="83">
        <f t="shared" si="71"/>
        <v>981.61777777777229</v>
      </c>
      <c r="S149" s="82">
        <f t="shared" si="72"/>
        <v>8.4622222222221748E-3</v>
      </c>
      <c r="T149" s="83">
        <f t="shared" si="63"/>
        <v>18.7620202020207</v>
      </c>
      <c r="V149" s="66">
        <v>116000</v>
      </c>
      <c r="W149" s="83">
        <f t="shared" si="73"/>
        <v>107.16872427983569</v>
      </c>
      <c r="X149" s="82">
        <f t="shared" si="74"/>
        <v>9.2386831275720414E-4</v>
      </c>
      <c r="Y149" s="83">
        <f t="shared" si="64"/>
        <v>22.831275720164314</v>
      </c>
    </row>
    <row r="150" spans="1:25" hidden="1" x14ac:dyDescent="0.3">
      <c r="A150" s="75">
        <f>IF(Selbstdeklaration!$F$130=B150,E150,0)</f>
        <v>0</v>
      </c>
      <c r="B150" s="66">
        <v>116500</v>
      </c>
      <c r="C150" s="83">
        <f t="shared" si="65"/>
        <v>814.11925925925652</v>
      </c>
      <c r="D150" s="82">
        <f t="shared" si="66"/>
        <v>6.9881481481481244E-3</v>
      </c>
      <c r="E150" s="83">
        <f t="shared" si="60"/>
        <v>11.080067340067588</v>
      </c>
      <c r="F150" s="75">
        <f>IF(Selbstdeklaration!$F$130=G150,J150,0)</f>
        <v>0</v>
      </c>
      <c r="G150" s="66">
        <v>116500</v>
      </c>
      <c r="H150" s="83">
        <f t="shared" si="67"/>
        <v>1467.9862962962836</v>
      </c>
      <c r="I150" s="82">
        <f t="shared" si="68"/>
        <v>1.2600740740740631E-2</v>
      </c>
      <c r="J150" s="83">
        <f t="shared" si="61"/>
        <v>26.910336700337851</v>
      </c>
      <c r="K150" s="75">
        <f>IF(Selbstdeklaration!$F$130=L150,O150,0)</f>
        <v>0</v>
      </c>
      <c r="L150" s="66">
        <v>116500</v>
      </c>
      <c r="M150" s="83">
        <f t="shared" si="69"/>
        <v>505.78259259259494</v>
      </c>
      <c r="N150" s="82">
        <f t="shared" si="70"/>
        <v>4.3414814814815017E-3</v>
      </c>
      <c r="O150" s="83">
        <f t="shared" si="62"/>
        <v>9.6561279461277323</v>
      </c>
      <c r="P150" s="75">
        <f>IF(Selbstdeklaration!$F$130=Q150,T150,0)</f>
        <v>0</v>
      </c>
      <c r="Q150" s="66">
        <v>116500</v>
      </c>
      <c r="R150" s="83">
        <f t="shared" si="71"/>
        <v>986.88444444443883</v>
      </c>
      <c r="S150" s="82">
        <f t="shared" si="72"/>
        <v>8.471111111111063E-3</v>
      </c>
      <c r="T150" s="83">
        <f t="shared" si="63"/>
        <v>18.283232323232834</v>
      </c>
      <c r="V150" s="66">
        <v>116500</v>
      </c>
      <c r="W150" s="83">
        <f t="shared" si="73"/>
        <v>107.75051440329247</v>
      </c>
      <c r="X150" s="82">
        <f t="shared" si="74"/>
        <v>9.248971193415663E-4</v>
      </c>
      <c r="Y150" s="83">
        <f t="shared" si="64"/>
        <v>22.24948559670753</v>
      </c>
    </row>
    <row r="151" spans="1:25" hidden="1" x14ac:dyDescent="0.3">
      <c r="A151" s="75">
        <f>IF(Selbstdeklaration!$F$130=B151,E151,0)</f>
        <v>0</v>
      </c>
      <c r="B151" s="66">
        <v>117000</v>
      </c>
      <c r="C151" s="83">
        <f t="shared" si="65"/>
        <v>817.43999999999721</v>
      </c>
      <c r="D151" s="82">
        <f t="shared" si="66"/>
        <v>6.9866666666666428E-3</v>
      </c>
      <c r="E151" s="83">
        <f t="shared" si="60"/>
        <v>10.778181818182071</v>
      </c>
      <c r="F151" s="75">
        <f>IF(Selbstdeklaration!$F$130=G151,J151,0)</f>
        <v>0</v>
      </c>
      <c r="G151" s="66">
        <v>117000</v>
      </c>
      <c r="H151" s="83">
        <f t="shared" si="67"/>
        <v>1475.759999999987</v>
      </c>
      <c r="I151" s="82">
        <f t="shared" si="68"/>
        <v>1.2613333333333223E-2</v>
      </c>
      <c r="J151" s="83">
        <f t="shared" si="61"/>
        <v>26.203636363637543</v>
      </c>
      <c r="K151" s="75">
        <f>IF(Selbstdeklaration!$F$130=L151,O151,0)</f>
        <v>0</v>
      </c>
      <c r="L151" s="66">
        <v>117000</v>
      </c>
      <c r="M151" s="83">
        <f t="shared" si="69"/>
        <v>508.56000000000239</v>
      </c>
      <c r="N151" s="82">
        <f t="shared" si="70"/>
        <v>4.346666666666687E-3</v>
      </c>
      <c r="O151" s="83">
        <f t="shared" si="62"/>
        <v>9.4036363636361457</v>
      </c>
      <c r="P151" s="75">
        <f>IF(Selbstdeklaration!$F$130=Q151,T151,0)</f>
        <v>0</v>
      </c>
      <c r="Q151" s="66">
        <v>117000</v>
      </c>
      <c r="R151" s="83">
        <f t="shared" si="71"/>
        <v>992.15999999999428</v>
      </c>
      <c r="S151" s="82">
        <f t="shared" si="72"/>
        <v>8.4799999999999511E-3</v>
      </c>
      <c r="T151" s="83">
        <f t="shared" si="63"/>
        <v>17.803636363636883</v>
      </c>
      <c r="V151" s="66">
        <v>117000</v>
      </c>
      <c r="W151" s="83">
        <f t="shared" si="73"/>
        <v>108.33333333333363</v>
      </c>
      <c r="X151" s="82">
        <f t="shared" si="74"/>
        <v>9.2592592592592845E-4</v>
      </c>
      <c r="Y151" s="83">
        <f t="shared" si="64"/>
        <v>21.666666666666373</v>
      </c>
    </row>
    <row r="152" spans="1:25" hidden="1" x14ac:dyDescent="0.3">
      <c r="A152" s="75">
        <f>IF(Selbstdeklaration!$F$130=B152,E152,0)</f>
        <v>0</v>
      </c>
      <c r="B152" s="66">
        <v>117500</v>
      </c>
      <c r="C152" s="83">
        <f t="shared" si="65"/>
        <v>820.7592592592564</v>
      </c>
      <c r="D152" s="82">
        <f t="shared" si="66"/>
        <v>6.9851851851851611E-3</v>
      </c>
      <c r="E152" s="83">
        <f t="shared" si="60"/>
        <v>10.476430976431237</v>
      </c>
      <c r="F152" s="75">
        <f>IF(Selbstdeklaration!$F$130=G152,J152,0)</f>
        <v>0</v>
      </c>
      <c r="G152" s="66">
        <v>117500</v>
      </c>
      <c r="H152" s="83">
        <f t="shared" si="67"/>
        <v>1483.5462962962833</v>
      </c>
      <c r="I152" s="82">
        <f t="shared" si="68"/>
        <v>1.2625925925925815E-2</v>
      </c>
      <c r="J152" s="83">
        <f t="shared" si="61"/>
        <v>25.495791245792422</v>
      </c>
      <c r="K152" s="75">
        <f>IF(Selbstdeklaration!$F$130=L152,O152,0)</f>
        <v>0</v>
      </c>
      <c r="L152" s="66">
        <v>117500</v>
      </c>
      <c r="M152" s="83">
        <f t="shared" si="69"/>
        <v>511.342592592595</v>
      </c>
      <c r="N152" s="82">
        <f t="shared" si="70"/>
        <v>4.3518518518518724E-3</v>
      </c>
      <c r="O152" s="83">
        <f t="shared" si="62"/>
        <v>9.1506734006731829</v>
      </c>
      <c r="P152" s="75">
        <f>IF(Selbstdeklaration!$F$130=Q152,T152,0)</f>
        <v>0</v>
      </c>
      <c r="Q152" s="66">
        <v>117500</v>
      </c>
      <c r="R152" s="83">
        <f t="shared" si="71"/>
        <v>997.44444444443866</v>
      </c>
      <c r="S152" s="82">
        <f t="shared" si="72"/>
        <v>8.4888888888888393E-3</v>
      </c>
      <c r="T152" s="83">
        <f t="shared" si="63"/>
        <v>17.323232323232848</v>
      </c>
      <c r="V152" s="66">
        <v>117500</v>
      </c>
      <c r="W152" s="83">
        <f t="shared" si="73"/>
        <v>108.91718106995914</v>
      </c>
      <c r="X152" s="82">
        <f t="shared" si="74"/>
        <v>9.2695473251029061E-4</v>
      </c>
      <c r="Y152" s="83">
        <f t="shared" si="64"/>
        <v>21.082818930040858</v>
      </c>
    </row>
    <row r="153" spans="1:25" hidden="1" x14ac:dyDescent="0.3">
      <c r="A153" s="75">
        <f>IF(Selbstdeklaration!$F$130=B153,E153,0)</f>
        <v>0</v>
      </c>
      <c r="B153" s="66">
        <v>118000</v>
      </c>
      <c r="C153" s="83">
        <f t="shared" si="65"/>
        <v>824.07703703703419</v>
      </c>
      <c r="D153" s="82">
        <f t="shared" si="66"/>
        <v>6.9837037037036795E-3</v>
      </c>
      <c r="E153" s="83">
        <f t="shared" si="60"/>
        <v>10.174814814815074</v>
      </c>
      <c r="F153" s="75">
        <f>IF(Selbstdeklaration!$F$130=G153,J153,0)</f>
        <v>0</v>
      </c>
      <c r="G153" s="66">
        <v>118000</v>
      </c>
      <c r="H153" s="83">
        <f t="shared" si="67"/>
        <v>1491.3451851851719</v>
      </c>
      <c r="I153" s="82">
        <f t="shared" si="68"/>
        <v>1.2638518518518407E-2</v>
      </c>
      <c r="J153" s="83">
        <f t="shared" si="61"/>
        <v>24.786801346802555</v>
      </c>
      <c r="K153" s="75">
        <f>IF(Selbstdeklaration!$F$130=L153,O153,0)</f>
        <v>0</v>
      </c>
      <c r="L153" s="66">
        <v>118000</v>
      </c>
      <c r="M153" s="83">
        <f t="shared" si="69"/>
        <v>514.13037037037282</v>
      </c>
      <c r="N153" s="82">
        <f t="shared" si="70"/>
        <v>4.3570370370370577E-3</v>
      </c>
      <c r="O153" s="83">
        <f t="shared" si="62"/>
        <v>8.8972390572388349</v>
      </c>
      <c r="P153" s="75">
        <f>IF(Selbstdeklaration!$F$130=Q153,T153,0)</f>
        <v>0</v>
      </c>
      <c r="Q153" s="66">
        <v>118000</v>
      </c>
      <c r="R153" s="83">
        <f t="shared" si="71"/>
        <v>1002.7377777777718</v>
      </c>
      <c r="S153" s="82">
        <f t="shared" si="72"/>
        <v>8.4977777777777274E-3</v>
      </c>
      <c r="T153" s="83">
        <f t="shared" si="63"/>
        <v>16.842020202020741</v>
      </c>
      <c r="V153" s="66">
        <v>118000</v>
      </c>
      <c r="W153" s="83">
        <f t="shared" si="73"/>
        <v>109.50205761316903</v>
      </c>
      <c r="X153" s="82">
        <f t="shared" si="74"/>
        <v>9.2798353909465277E-4</v>
      </c>
      <c r="Y153" s="83">
        <f t="shared" si="64"/>
        <v>20.497942386830971</v>
      </c>
    </row>
    <row r="154" spans="1:25" hidden="1" x14ac:dyDescent="0.3">
      <c r="A154" s="75">
        <f>IF(Selbstdeklaration!$F$130=B154,E154,0)</f>
        <v>0</v>
      </c>
      <c r="B154" s="66">
        <v>118500</v>
      </c>
      <c r="C154" s="83">
        <f t="shared" si="65"/>
        <v>827.39333333333047</v>
      </c>
      <c r="D154" s="82">
        <f t="shared" si="66"/>
        <v>6.9822222222221978E-3</v>
      </c>
      <c r="E154" s="83">
        <f t="shared" si="60"/>
        <v>9.8733333333335924</v>
      </c>
      <c r="F154" s="75">
        <f>IF(Selbstdeklaration!$F$130=G154,J154,0)</f>
        <v>0</v>
      </c>
      <c r="G154" s="66">
        <v>118500</v>
      </c>
      <c r="H154" s="83">
        <f t="shared" si="67"/>
        <v>1499.1566666666533</v>
      </c>
      <c r="I154" s="82">
        <f t="shared" si="68"/>
        <v>1.2651111111110998E-2</v>
      </c>
      <c r="J154" s="83">
        <f t="shared" si="61"/>
        <v>24.076666666667879</v>
      </c>
      <c r="K154" s="75">
        <f>IF(Selbstdeklaration!$F$130=L154,O154,0)</f>
        <v>0</v>
      </c>
      <c r="L154" s="66">
        <v>118500</v>
      </c>
      <c r="M154" s="83">
        <f t="shared" si="69"/>
        <v>516.92333333333579</v>
      </c>
      <c r="N154" s="82">
        <f t="shared" si="70"/>
        <v>4.362222222222243E-3</v>
      </c>
      <c r="O154" s="83">
        <f t="shared" si="62"/>
        <v>8.6433333333331106</v>
      </c>
      <c r="P154" s="75">
        <f>IF(Selbstdeklaration!$F$130=Q154,T154,0)</f>
        <v>0</v>
      </c>
      <c r="Q154" s="66">
        <v>118500</v>
      </c>
      <c r="R154" s="83">
        <f t="shared" si="71"/>
        <v>1008.0399999999939</v>
      </c>
      <c r="S154" s="82">
        <f t="shared" si="72"/>
        <v>8.5066666666666155E-3</v>
      </c>
      <c r="T154" s="83">
        <f t="shared" si="63"/>
        <v>16.36000000000055</v>
      </c>
      <c r="V154" s="66">
        <v>118500</v>
      </c>
      <c r="W154" s="83">
        <f t="shared" si="73"/>
        <v>110.08796296296327</v>
      </c>
      <c r="X154" s="82">
        <f t="shared" si="74"/>
        <v>9.2901234567901493E-4</v>
      </c>
      <c r="Y154" s="83">
        <f t="shared" si="64"/>
        <v>19.912037037036725</v>
      </c>
    </row>
    <row r="155" spans="1:25" hidden="1" x14ac:dyDescent="0.3">
      <c r="A155" s="75">
        <f>IF(Selbstdeklaration!$F$130=B155,E155,0)</f>
        <v>0</v>
      </c>
      <c r="B155" s="66">
        <v>119000</v>
      </c>
      <c r="C155" s="83">
        <f t="shared" si="65"/>
        <v>830.70814814814526</v>
      </c>
      <c r="D155" s="82">
        <f t="shared" si="66"/>
        <v>6.9807407407407162E-3</v>
      </c>
      <c r="E155" s="83">
        <f t="shared" si="60"/>
        <v>9.5719865319867949</v>
      </c>
      <c r="F155" s="75">
        <f>IF(Selbstdeklaration!$F$130=G155,J155,0)</f>
        <v>0</v>
      </c>
      <c r="G155" s="66">
        <v>119000</v>
      </c>
      <c r="H155" s="83">
        <f t="shared" si="67"/>
        <v>1506.9807407407272</v>
      </c>
      <c r="I155" s="82">
        <f t="shared" si="68"/>
        <v>1.266370370370359E-2</v>
      </c>
      <c r="J155" s="83">
        <f t="shared" si="61"/>
        <v>23.365387205388434</v>
      </c>
      <c r="K155" s="75">
        <f>IF(Selbstdeklaration!$F$130=L155,O155,0)</f>
        <v>0</v>
      </c>
      <c r="L155" s="66">
        <v>119000</v>
      </c>
      <c r="M155" s="83">
        <f t="shared" si="69"/>
        <v>519.72148148148392</v>
      </c>
      <c r="N155" s="82">
        <f t="shared" si="70"/>
        <v>4.3674074074074283E-3</v>
      </c>
      <c r="O155" s="83">
        <f t="shared" si="62"/>
        <v>8.3889562289560065</v>
      </c>
      <c r="P155" s="75">
        <f>IF(Selbstdeklaration!$F$130=Q155,T155,0)</f>
        <v>0</v>
      </c>
      <c r="Q155" s="66">
        <v>119000</v>
      </c>
      <c r="R155" s="83">
        <f t="shared" si="71"/>
        <v>1013.351111111105</v>
      </c>
      <c r="S155" s="82">
        <f t="shared" si="72"/>
        <v>8.5155555555555037E-3</v>
      </c>
      <c r="T155" s="83">
        <f t="shared" si="63"/>
        <v>15.877171717172276</v>
      </c>
      <c r="V155" s="66">
        <v>119000</v>
      </c>
      <c r="W155" s="83">
        <f t="shared" si="73"/>
        <v>110.67489711934188</v>
      </c>
      <c r="X155" s="82">
        <f t="shared" si="74"/>
        <v>9.3004115226337709E-4</v>
      </c>
      <c r="Y155" s="83">
        <f t="shared" si="64"/>
        <v>19.325102880658122</v>
      </c>
    </row>
    <row r="156" spans="1:25" hidden="1" x14ac:dyDescent="0.3">
      <c r="A156" s="75">
        <f>IF(Selbstdeklaration!$F$130=B156,E156,0)</f>
        <v>0</v>
      </c>
      <c r="B156" s="79">
        <v>119500</v>
      </c>
      <c r="C156" s="83">
        <f t="shared" si="65"/>
        <v>834.02148148147853</v>
      </c>
      <c r="D156" s="82">
        <f t="shared" si="66"/>
        <v>6.9792592592592346E-3</v>
      </c>
      <c r="E156" s="83">
        <f t="shared" si="60"/>
        <v>9.2707744107746795</v>
      </c>
      <c r="F156" s="75">
        <f>IF(Selbstdeklaration!$F$130=G156,J156,0)</f>
        <v>0</v>
      </c>
      <c r="G156" s="79">
        <v>119500</v>
      </c>
      <c r="H156" s="83">
        <f t="shared" si="67"/>
        <v>1514.8174074073938</v>
      </c>
      <c r="I156" s="82">
        <f t="shared" si="68"/>
        <v>1.2676296296296182E-2</v>
      </c>
      <c r="J156" s="83">
        <f t="shared" si="61"/>
        <v>22.652962962964196</v>
      </c>
      <c r="K156" s="75">
        <f>IF(Selbstdeklaration!$F$130=L156,O156,0)</f>
        <v>0</v>
      </c>
      <c r="L156" s="79">
        <v>119500</v>
      </c>
      <c r="M156" s="83">
        <f t="shared" si="69"/>
        <v>522.52481481481732</v>
      </c>
      <c r="N156" s="82">
        <f t="shared" si="70"/>
        <v>4.3725925925926137E-3</v>
      </c>
      <c r="O156" s="83">
        <f t="shared" si="62"/>
        <v>8.1341077441075171</v>
      </c>
      <c r="P156" s="75">
        <f>IF(Selbstdeklaration!$F$130=Q156,T156,0)</f>
        <v>0</v>
      </c>
      <c r="Q156" s="79">
        <v>119500</v>
      </c>
      <c r="R156" s="83">
        <f t="shared" si="71"/>
        <v>1018.6711111111048</v>
      </c>
      <c r="S156" s="82">
        <f t="shared" si="72"/>
        <v>8.5244444444443918E-3</v>
      </c>
      <c r="T156" s="83">
        <f t="shared" si="63"/>
        <v>15.393535353535929</v>
      </c>
      <c r="V156" s="79">
        <v>119500</v>
      </c>
      <c r="W156" s="83">
        <f t="shared" si="73"/>
        <v>111.26286008230484</v>
      </c>
      <c r="X156" s="82">
        <f t="shared" si="74"/>
        <v>9.3106995884773924E-4</v>
      </c>
      <c r="Y156" s="83">
        <f t="shared" si="64"/>
        <v>18.73713991769516</v>
      </c>
    </row>
    <row r="157" spans="1:25" x14ac:dyDescent="0.3">
      <c r="A157" s="75">
        <f>IF(Selbstdeklaration!$F$130=B157,E157,0)</f>
        <v>0</v>
      </c>
      <c r="B157" s="66">
        <v>120000</v>
      </c>
      <c r="C157" s="83">
        <f t="shared" si="65"/>
        <v>837.3333333333303</v>
      </c>
      <c r="D157" s="82">
        <f t="shared" si="66"/>
        <v>6.9777777777777529E-3</v>
      </c>
      <c r="E157" s="83">
        <f t="shared" si="60"/>
        <v>8.9696969696972459</v>
      </c>
      <c r="F157" s="75">
        <f>IF(Selbstdeklaration!$F$130=G157,J157,0)</f>
        <v>0</v>
      </c>
      <c r="G157" s="66">
        <v>120000</v>
      </c>
      <c r="H157" s="83">
        <f t="shared" si="67"/>
        <v>1522.6666666666529</v>
      </c>
      <c r="I157" s="82">
        <f t="shared" si="68"/>
        <v>1.2688888888888774E-2</v>
      </c>
      <c r="J157" s="83">
        <f t="shared" si="61"/>
        <v>21.939393939395192</v>
      </c>
      <c r="K157" s="75">
        <f>IF(Selbstdeklaration!$F$130=L157,O157,0)</f>
        <v>0</v>
      </c>
      <c r="L157" s="66">
        <v>120000</v>
      </c>
      <c r="M157" s="83">
        <f t="shared" si="69"/>
        <v>525.33333333333587</v>
      </c>
      <c r="N157" s="82">
        <f t="shared" si="70"/>
        <v>4.377777777777799E-3</v>
      </c>
      <c r="O157" s="83">
        <f t="shared" si="62"/>
        <v>7.878787878787648</v>
      </c>
      <c r="P157" s="75">
        <f>IF(Selbstdeklaration!$F$130=Q157,T157,0)</f>
        <v>0</v>
      </c>
      <c r="Q157" s="66">
        <v>120000</v>
      </c>
      <c r="R157" s="83">
        <f t="shared" si="71"/>
        <v>1023.9999999999936</v>
      </c>
      <c r="S157" s="82">
        <f t="shared" si="72"/>
        <v>8.53333333333328E-3</v>
      </c>
      <c r="T157" s="83">
        <f t="shared" si="63"/>
        <v>14.909090909091487</v>
      </c>
      <c r="V157" s="66">
        <v>120000</v>
      </c>
      <c r="W157" s="83">
        <f t="shared" si="73"/>
        <v>111.85185185185217</v>
      </c>
      <c r="X157" s="82">
        <f t="shared" si="74"/>
        <v>9.320987654321014E-4</v>
      </c>
      <c r="Y157" s="83">
        <f t="shared" si="64"/>
        <v>18.148148148147826</v>
      </c>
    </row>
    <row r="158" spans="1:25" hidden="1" x14ac:dyDescent="0.3">
      <c r="A158" s="75">
        <f>IF(Selbstdeklaration!$F$130=B158,E158,0)</f>
        <v>0</v>
      </c>
      <c r="B158" s="66">
        <v>120500</v>
      </c>
      <c r="C158" s="83">
        <f t="shared" si="65"/>
        <v>840.64370370370068</v>
      </c>
      <c r="D158" s="82">
        <f t="shared" si="66"/>
        <v>6.9762962962962713E-3</v>
      </c>
      <c r="E158" s="83">
        <f t="shared" si="60"/>
        <v>8.6687542087544838</v>
      </c>
      <c r="F158" s="75">
        <f>IF(Selbstdeklaration!$F$130=G158,J158,0)</f>
        <v>0</v>
      </c>
      <c r="G158" s="66">
        <v>120500</v>
      </c>
      <c r="H158" s="83">
        <f t="shared" si="67"/>
        <v>1530.5285185185046</v>
      </c>
      <c r="I158" s="82">
        <f t="shared" si="68"/>
        <v>1.2701481481481366E-2</v>
      </c>
      <c r="J158" s="83">
        <f t="shared" si="61"/>
        <v>21.2246801346814</v>
      </c>
      <c r="K158" s="75">
        <f>IF(Selbstdeklaration!$F$130=L158,O158,0)</f>
        <v>0</v>
      </c>
      <c r="L158" s="66">
        <v>120500</v>
      </c>
      <c r="M158" s="83">
        <f t="shared" si="69"/>
        <v>528.14703703703958</v>
      </c>
      <c r="N158" s="82">
        <f t="shared" si="70"/>
        <v>4.3829629629629843E-3</v>
      </c>
      <c r="O158" s="83">
        <f t="shared" si="62"/>
        <v>7.6229966329964016</v>
      </c>
      <c r="P158" s="75">
        <f>IF(Selbstdeklaration!$F$130=Q158,T158,0)</f>
        <v>0</v>
      </c>
      <c r="Q158" s="66">
        <v>120500</v>
      </c>
      <c r="R158" s="83">
        <f t="shared" si="71"/>
        <v>1029.3377777777712</v>
      </c>
      <c r="S158" s="82">
        <f t="shared" si="72"/>
        <v>8.5422222222221681E-3</v>
      </c>
      <c r="T158" s="83">
        <f t="shared" si="63"/>
        <v>14.423838383838984</v>
      </c>
      <c r="V158" s="66">
        <v>120500</v>
      </c>
      <c r="W158" s="83">
        <f t="shared" si="73"/>
        <v>112.44187242798385</v>
      </c>
      <c r="X158" s="82">
        <f t="shared" si="74"/>
        <v>9.3312757201646356E-4</v>
      </c>
      <c r="Y158" s="83">
        <f t="shared" si="64"/>
        <v>17.558127572016147</v>
      </c>
    </row>
    <row r="159" spans="1:25" hidden="1" x14ac:dyDescent="0.3">
      <c r="A159" s="75">
        <f>IF(Selbstdeklaration!$F$130=B159,E159,0)</f>
        <v>0</v>
      </c>
      <c r="B159" s="66">
        <v>121000</v>
      </c>
      <c r="C159" s="83">
        <f t="shared" si="65"/>
        <v>843.95259259258955</v>
      </c>
      <c r="D159" s="82">
        <f t="shared" si="66"/>
        <v>6.9748148148147896E-3</v>
      </c>
      <c r="E159" s="83">
        <f t="shared" si="60"/>
        <v>8.3679461279464036</v>
      </c>
      <c r="F159" s="75">
        <f>IF(Selbstdeklaration!$F$130=G159,J159,0)</f>
        <v>0</v>
      </c>
      <c r="G159" s="66">
        <v>121000</v>
      </c>
      <c r="H159" s="83">
        <f t="shared" si="67"/>
        <v>1538.4029629629488</v>
      </c>
      <c r="I159" s="82">
        <f t="shared" si="68"/>
        <v>1.2714074074073958E-2</v>
      </c>
      <c r="J159" s="83">
        <f t="shared" si="61"/>
        <v>20.508821548822837</v>
      </c>
      <c r="K159" s="75">
        <f>IF(Selbstdeklaration!$F$130=L159,O159,0)</f>
        <v>0</v>
      </c>
      <c r="L159" s="66">
        <v>121000</v>
      </c>
      <c r="M159" s="83">
        <f t="shared" si="69"/>
        <v>530.96592592592856</v>
      </c>
      <c r="N159" s="82">
        <f t="shared" si="70"/>
        <v>4.3881481481481696E-3</v>
      </c>
      <c r="O159" s="83">
        <f t="shared" si="62"/>
        <v>7.3667340067337674</v>
      </c>
      <c r="P159" s="75">
        <f>IF(Selbstdeklaration!$F$130=Q159,T159,0)</f>
        <v>0</v>
      </c>
      <c r="Q159" s="66">
        <v>121000</v>
      </c>
      <c r="R159" s="83">
        <f t="shared" si="71"/>
        <v>1034.6844444444378</v>
      </c>
      <c r="S159" s="82">
        <f t="shared" si="72"/>
        <v>8.5511111111110562E-3</v>
      </c>
      <c r="T159" s="83">
        <f t="shared" si="63"/>
        <v>13.937777777778386</v>
      </c>
      <c r="V159" s="66">
        <v>121000</v>
      </c>
      <c r="W159" s="83">
        <f t="shared" si="73"/>
        <v>113.03292181069992</v>
      </c>
      <c r="X159" s="82">
        <f t="shared" si="74"/>
        <v>9.3415637860082572E-4</v>
      </c>
      <c r="Y159" s="83">
        <f t="shared" si="64"/>
        <v>16.967078189300082</v>
      </c>
    </row>
    <row r="160" spans="1:25" hidden="1" x14ac:dyDescent="0.3">
      <c r="A160" s="75">
        <f>IF(Selbstdeklaration!$F$130=B160,E160,0)</f>
        <v>0</v>
      </c>
      <c r="B160" s="79">
        <v>121500</v>
      </c>
      <c r="C160" s="83">
        <f t="shared" si="65"/>
        <v>847.25999999999692</v>
      </c>
      <c r="D160" s="82">
        <f t="shared" si="66"/>
        <v>6.973333333333308E-3</v>
      </c>
      <c r="E160" s="83">
        <f t="shared" si="60"/>
        <v>8.0672727272730071</v>
      </c>
      <c r="F160" s="75">
        <f>IF(Selbstdeklaration!$F$130=G160,J160,0)</f>
        <v>0</v>
      </c>
      <c r="G160" s="79">
        <v>121500</v>
      </c>
      <c r="H160" s="83">
        <f t="shared" si="67"/>
        <v>1546.2899999999859</v>
      </c>
      <c r="I160" s="82">
        <f t="shared" si="68"/>
        <v>1.2726666666666549E-2</v>
      </c>
      <c r="J160" s="83">
        <f t="shared" si="61"/>
        <v>19.791818181819465</v>
      </c>
      <c r="K160" s="75">
        <f>IF(Selbstdeklaration!$F$130=L160,O160,0)</f>
        <v>0</v>
      </c>
      <c r="L160" s="79">
        <v>121500</v>
      </c>
      <c r="M160" s="83">
        <f t="shared" si="69"/>
        <v>533.79000000000258</v>
      </c>
      <c r="N160" s="82">
        <f t="shared" si="70"/>
        <v>4.393333333333355E-3</v>
      </c>
      <c r="O160" s="83">
        <f t="shared" si="62"/>
        <v>7.1099999999997658</v>
      </c>
      <c r="P160" s="75">
        <f>IF(Selbstdeklaration!$F$130=Q160,T160,0)</f>
        <v>0</v>
      </c>
      <c r="Q160" s="79">
        <v>121500</v>
      </c>
      <c r="R160" s="83">
        <f t="shared" si="71"/>
        <v>1040.0399999999931</v>
      </c>
      <c r="S160" s="82">
        <f t="shared" si="72"/>
        <v>8.5599999999999444E-3</v>
      </c>
      <c r="T160" s="83">
        <f t="shared" si="63"/>
        <v>13.450909090909715</v>
      </c>
      <c r="V160" s="79">
        <v>121500</v>
      </c>
      <c r="W160" s="83">
        <f t="shared" si="73"/>
        <v>113.62500000000033</v>
      </c>
      <c r="X160" s="82">
        <f t="shared" si="74"/>
        <v>9.3518518518518788E-4</v>
      </c>
      <c r="Y160" s="83">
        <f t="shared" si="64"/>
        <v>16.374999999999673</v>
      </c>
    </row>
    <row r="161" spans="1:25" hidden="1" x14ac:dyDescent="0.3">
      <c r="A161" s="75">
        <f>IF(Selbstdeklaration!$F$130=B161,E161,0)</f>
        <v>0</v>
      </c>
      <c r="B161" s="66">
        <v>122000</v>
      </c>
      <c r="C161" s="83">
        <f t="shared" si="65"/>
        <v>850.56592592592278</v>
      </c>
      <c r="D161" s="82">
        <f t="shared" si="66"/>
        <v>6.9718518518518263E-3</v>
      </c>
      <c r="E161" s="83">
        <f t="shared" si="60"/>
        <v>7.7667340067342927</v>
      </c>
      <c r="F161" s="75">
        <f>IF(Selbstdeklaration!$F$130=G161,J161,0)</f>
        <v>0</v>
      </c>
      <c r="G161" s="66">
        <v>122000</v>
      </c>
      <c r="H161" s="83">
        <f t="shared" si="67"/>
        <v>1554.1896296296152</v>
      </c>
      <c r="I161" s="82">
        <f t="shared" si="68"/>
        <v>1.2739259259259141E-2</v>
      </c>
      <c r="J161" s="83">
        <f t="shared" si="61"/>
        <v>19.073670033671348</v>
      </c>
      <c r="K161" s="75">
        <f>IF(Selbstdeklaration!$F$130=L161,O161,0)</f>
        <v>0</v>
      </c>
      <c r="L161" s="66">
        <v>122000</v>
      </c>
      <c r="M161" s="83">
        <f t="shared" si="69"/>
        <v>536.61925925926187</v>
      </c>
      <c r="N161" s="82">
        <f t="shared" si="70"/>
        <v>4.3985185185185403E-3</v>
      </c>
      <c r="O161" s="83">
        <f t="shared" si="62"/>
        <v>6.8527946127943755</v>
      </c>
      <c r="P161" s="75">
        <f>IF(Selbstdeklaration!$F$130=Q161,T161,0)</f>
        <v>0</v>
      </c>
      <c r="Q161" s="66">
        <v>122000</v>
      </c>
      <c r="R161" s="83">
        <f t="shared" si="71"/>
        <v>1045.4044444444376</v>
      </c>
      <c r="S161" s="82">
        <f t="shared" si="72"/>
        <v>8.5688888888888325E-3</v>
      </c>
      <c r="T161" s="83">
        <f t="shared" si="63"/>
        <v>12.963232323232949</v>
      </c>
      <c r="V161" s="66">
        <v>122000</v>
      </c>
      <c r="W161" s="83">
        <f t="shared" si="73"/>
        <v>114.21810699588511</v>
      </c>
      <c r="X161" s="82">
        <f t="shared" si="74"/>
        <v>9.3621399176955003E-4</v>
      </c>
      <c r="Y161" s="83">
        <f t="shared" si="64"/>
        <v>15.781893004114892</v>
      </c>
    </row>
    <row r="162" spans="1:25" hidden="1" x14ac:dyDescent="0.3">
      <c r="A162" s="75">
        <f>IF(Selbstdeklaration!$F$130=B162,E162,0)</f>
        <v>0</v>
      </c>
      <c r="B162" s="66">
        <v>122500</v>
      </c>
      <c r="C162" s="83">
        <f t="shared" si="65"/>
        <v>853.87037037036725</v>
      </c>
      <c r="D162" s="82">
        <f t="shared" si="66"/>
        <v>6.9703703703703447E-3</v>
      </c>
      <c r="E162" s="83">
        <f t="shared" si="60"/>
        <v>7.4663299663302496</v>
      </c>
      <c r="F162" s="75">
        <f>IF(Selbstdeklaration!$F$130=G162,J162,0)</f>
        <v>0</v>
      </c>
      <c r="G162" s="66">
        <v>122500</v>
      </c>
      <c r="H162" s="83">
        <f t="shared" si="67"/>
        <v>1562.1018518518374</v>
      </c>
      <c r="I162" s="82">
        <f t="shared" si="68"/>
        <v>1.2751851851851733E-2</v>
      </c>
      <c r="J162" s="83">
        <f t="shared" si="61"/>
        <v>18.354377104378418</v>
      </c>
      <c r="K162" s="75">
        <f>IF(Selbstdeklaration!$F$130=L162,O162,0)</f>
        <v>0</v>
      </c>
      <c r="L162" s="66">
        <v>122500</v>
      </c>
      <c r="M162" s="83">
        <f t="shared" si="69"/>
        <v>539.45370370370642</v>
      </c>
      <c r="N162" s="82">
        <f t="shared" si="70"/>
        <v>4.4037037037037256E-3</v>
      </c>
      <c r="O162" s="83">
        <f t="shared" si="62"/>
        <v>6.5951178451175982</v>
      </c>
      <c r="P162" s="75">
        <f>IF(Selbstdeklaration!$F$130=Q162,T162,0)</f>
        <v>0</v>
      </c>
      <c r="Q162" s="66">
        <v>122500</v>
      </c>
      <c r="R162" s="83">
        <f t="shared" si="71"/>
        <v>1050.7777777777708</v>
      </c>
      <c r="S162" s="82">
        <f t="shared" si="72"/>
        <v>8.5777777777777207E-3</v>
      </c>
      <c r="T162" s="83">
        <f t="shared" si="63"/>
        <v>12.474747474748112</v>
      </c>
      <c r="V162" s="66">
        <v>122500</v>
      </c>
      <c r="W162" s="83">
        <f t="shared" si="73"/>
        <v>114.81224279835425</v>
      </c>
      <c r="X162" s="82">
        <f t="shared" si="74"/>
        <v>9.3724279835391219E-4</v>
      </c>
      <c r="Y162" s="83">
        <f t="shared" si="64"/>
        <v>15.187757201645752</v>
      </c>
    </row>
    <row r="163" spans="1:25" hidden="1" x14ac:dyDescent="0.3">
      <c r="A163" s="75">
        <f>IF(Selbstdeklaration!$F$130=B163,E163,0)</f>
        <v>0</v>
      </c>
      <c r="B163" s="66">
        <v>123000</v>
      </c>
      <c r="C163" s="83">
        <f t="shared" si="65"/>
        <v>857.17333333333011</v>
      </c>
      <c r="D163" s="82">
        <f t="shared" si="66"/>
        <v>6.968888888888863E-3</v>
      </c>
      <c r="E163" s="83">
        <f t="shared" si="60"/>
        <v>7.1660606060608991</v>
      </c>
      <c r="F163" s="75">
        <f>IF(Selbstdeklaration!$F$130=G163,J163,0)</f>
        <v>0</v>
      </c>
      <c r="G163" s="66">
        <v>123000</v>
      </c>
      <c r="H163" s="83">
        <f t="shared" si="67"/>
        <v>1570.0266666666519</v>
      </c>
      <c r="I163" s="82">
        <f t="shared" si="68"/>
        <v>1.2764444444444325E-2</v>
      </c>
      <c r="J163" s="83">
        <f t="shared" si="61"/>
        <v>17.633939393940739</v>
      </c>
      <c r="K163" s="75">
        <f>IF(Selbstdeklaration!$F$130=L163,O163,0)</f>
        <v>0</v>
      </c>
      <c r="L163" s="66">
        <v>123000</v>
      </c>
      <c r="M163" s="83">
        <f t="shared" si="69"/>
        <v>542.29333333333602</v>
      </c>
      <c r="N163" s="82">
        <f t="shared" si="70"/>
        <v>4.408888888888911E-3</v>
      </c>
      <c r="O163" s="83">
        <f t="shared" si="62"/>
        <v>6.3369696969694527</v>
      </c>
      <c r="P163" s="75">
        <f>IF(Selbstdeklaration!$F$130=Q163,T163,0)</f>
        <v>0</v>
      </c>
      <c r="Q163" s="66">
        <v>123000</v>
      </c>
      <c r="R163" s="83">
        <f t="shared" si="71"/>
        <v>1056.1599999999928</v>
      </c>
      <c r="S163" s="82">
        <f t="shared" si="72"/>
        <v>8.5866666666666088E-3</v>
      </c>
      <c r="T163" s="83">
        <f t="shared" si="63"/>
        <v>11.9854545454552</v>
      </c>
      <c r="V163" s="66">
        <v>123000</v>
      </c>
      <c r="W163" s="83">
        <f t="shared" si="73"/>
        <v>115.40740740740775</v>
      </c>
      <c r="X163" s="82">
        <f t="shared" si="74"/>
        <v>9.3827160493827435E-4</v>
      </c>
      <c r="Y163" s="83">
        <f t="shared" si="64"/>
        <v>14.592592592592254</v>
      </c>
    </row>
    <row r="164" spans="1:25" hidden="1" x14ac:dyDescent="0.3">
      <c r="A164" s="75">
        <f>IF(Selbstdeklaration!$F$130=B164,E164,0)</f>
        <v>0</v>
      </c>
      <c r="B164" s="66">
        <v>123500</v>
      </c>
      <c r="C164" s="83">
        <f t="shared" si="65"/>
        <v>860.47481481481157</v>
      </c>
      <c r="D164" s="82">
        <f t="shared" si="66"/>
        <v>6.9674074074073814E-3</v>
      </c>
      <c r="E164" s="83">
        <f t="shared" si="60"/>
        <v>6.8659259259262209</v>
      </c>
      <c r="F164" s="75">
        <f>IF(Selbstdeklaration!$F$130=G164,J164,0)</f>
        <v>0</v>
      </c>
      <c r="G164" s="66">
        <v>123500</v>
      </c>
      <c r="H164" s="83">
        <f t="shared" si="67"/>
        <v>1577.9640740740592</v>
      </c>
      <c r="I164" s="82">
        <f t="shared" si="68"/>
        <v>1.2777037037036917E-2</v>
      </c>
      <c r="J164" s="83">
        <f t="shared" si="61"/>
        <v>16.912356902358251</v>
      </c>
      <c r="K164" s="75">
        <f>IF(Selbstdeklaration!$F$130=L164,O164,0)</f>
        <v>0</v>
      </c>
      <c r="L164" s="66">
        <v>123500</v>
      </c>
      <c r="M164" s="83">
        <f t="shared" si="69"/>
        <v>545.13814814815089</v>
      </c>
      <c r="N164" s="82">
        <f t="shared" si="70"/>
        <v>4.4140740740740963E-3</v>
      </c>
      <c r="O164" s="83">
        <f t="shared" si="62"/>
        <v>6.0783501683499193</v>
      </c>
      <c r="P164" s="75">
        <f>IF(Selbstdeklaration!$F$130=Q164,T164,0)</f>
        <v>0</v>
      </c>
      <c r="Q164" s="66">
        <v>123500</v>
      </c>
      <c r="R164" s="83">
        <f t="shared" si="71"/>
        <v>1061.5511111111039</v>
      </c>
      <c r="S164" s="82">
        <f t="shared" si="72"/>
        <v>8.595555555555497E-3</v>
      </c>
      <c r="T164" s="83">
        <f t="shared" si="63"/>
        <v>11.495353535354194</v>
      </c>
      <c r="V164" s="66">
        <v>123500</v>
      </c>
      <c r="W164" s="83">
        <f t="shared" si="73"/>
        <v>116.0036008230456</v>
      </c>
      <c r="X164" s="82">
        <f t="shared" si="74"/>
        <v>9.3930041152263651E-4</v>
      </c>
      <c r="Y164" s="83">
        <f t="shared" si="64"/>
        <v>13.996399176954398</v>
      </c>
    </row>
    <row r="165" spans="1:25" hidden="1" x14ac:dyDescent="0.3">
      <c r="A165" s="75">
        <f>IF(Selbstdeklaration!$F$130=B165,E165,0)</f>
        <v>0</v>
      </c>
      <c r="B165" s="66">
        <v>124000</v>
      </c>
      <c r="C165" s="83">
        <f t="shared" si="65"/>
        <v>863.77481481481152</v>
      </c>
      <c r="D165" s="82">
        <f t="shared" si="66"/>
        <v>6.9659259259258997E-3</v>
      </c>
      <c r="E165" s="83">
        <f t="shared" si="60"/>
        <v>6.5659259259262255</v>
      </c>
      <c r="F165" s="75">
        <f>IF(Selbstdeklaration!$F$130=G165,J165,0)</f>
        <v>0</v>
      </c>
      <c r="G165" s="66">
        <v>124000</v>
      </c>
      <c r="H165" s="83">
        <f t="shared" si="67"/>
        <v>1585.914074074059</v>
      </c>
      <c r="I165" s="82">
        <f t="shared" si="68"/>
        <v>1.2789629629629509E-2</v>
      </c>
      <c r="J165" s="83">
        <f t="shared" si="61"/>
        <v>16.189629629630996</v>
      </c>
      <c r="K165" s="75">
        <f>IF(Selbstdeklaration!$F$130=L165,O165,0)</f>
        <v>0</v>
      </c>
      <c r="L165" s="66">
        <v>124000</v>
      </c>
      <c r="M165" s="83">
        <f t="shared" si="69"/>
        <v>547.98814814815091</v>
      </c>
      <c r="N165" s="82">
        <f t="shared" si="70"/>
        <v>4.4192592592592816E-3</v>
      </c>
      <c r="O165" s="83">
        <f t="shared" si="62"/>
        <v>5.8192592592590078</v>
      </c>
      <c r="P165" s="75">
        <f>IF(Selbstdeklaration!$F$130=Q165,T165,0)</f>
        <v>0</v>
      </c>
      <c r="Q165" s="66">
        <v>124000</v>
      </c>
      <c r="R165" s="83">
        <f t="shared" si="71"/>
        <v>1066.9511111111037</v>
      </c>
      <c r="S165" s="82">
        <f t="shared" si="72"/>
        <v>8.6044444444443851E-3</v>
      </c>
      <c r="T165" s="83">
        <f t="shared" si="63"/>
        <v>11.004444444445115</v>
      </c>
      <c r="V165" s="66">
        <v>124000</v>
      </c>
      <c r="W165" s="83">
        <f t="shared" si="73"/>
        <v>116.60082304526783</v>
      </c>
      <c r="X165" s="82">
        <f t="shared" si="74"/>
        <v>9.4032921810699866E-4</v>
      </c>
      <c r="Y165" s="83">
        <f t="shared" si="64"/>
        <v>13.39917695473217</v>
      </c>
    </row>
    <row r="166" spans="1:25" hidden="1" x14ac:dyDescent="0.3">
      <c r="A166" s="75">
        <f>IF(Selbstdeklaration!$F$130=B166,E166,0)</f>
        <v>0</v>
      </c>
      <c r="B166" s="66">
        <v>124500</v>
      </c>
      <c r="C166" s="83">
        <f t="shared" si="65"/>
        <v>867.07333333333008</v>
      </c>
      <c r="D166" s="82">
        <f t="shared" si="66"/>
        <v>6.9644444444444181E-3</v>
      </c>
      <c r="E166" s="83">
        <f t="shared" si="60"/>
        <v>6.2660606060609014</v>
      </c>
      <c r="F166" s="75">
        <f>IF(Selbstdeklaration!$F$130=G166,J166,0)</f>
        <v>0</v>
      </c>
      <c r="G166" s="66">
        <v>124500</v>
      </c>
      <c r="H166" s="83">
        <f t="shared" si="67"/>
        <v>1593.8766666666515</v>
      </c>
      <c r="I166" s="82">
        <f t="shared" si="68"/>
        <v>1.28022222222221E-2</v>
      </c>
      <c r="J166" s="83">
        <f t="shared" si="61"/>
        <v>15.46575757575895</v>
      </c>
      <c r="K166" s="75">
        <f>IF(Selbstdeklaration!$F$130=L166,O166,0)</f>
        <v>0</v>
      </c>
      <c r="L166" s="66">
        <v>124500</v>
      </c>
      <c r="M166" s="83">
        <f t="shared" si="69"/>
        <v>550.84333333333609</v>
      </c>
      <c r="N166" s="82">
        <f t="shared" si="70"/>
        <v>4.4244444444444669E-3</v>
      </c>
      <c r="O166" s="83">
        <f t="shared" si="62"/>
        <v>5.5596969696967191</v>
      </c>
      <c r="P166" s="75">
        <f>IF(Selbstdeklaration!$F$130=Q166,T166,0)</f>
        <v>0</v>
      </c>
      <c r="Q166" s="66">
        <v>124500</v>
      </c>
      <c r="R166" s="83">
        <f t="shared" si="71"/>
        <v>1072.3599999999926</v>
      </c>
      <c r="S166" s="82">
        <f t="shared" si="72"/>
        <v>8.6133333333332732E-3</v>
      </c>
      <c r="T166" s="83">
        <f t="shared" si="63"/>
        <v>10.512727272727943</v>
      </c>
      <c r="V166" s="66">
        <v>124500</v>
      </c>
      <c r="W166" s="83">
        <f t="shared" si="73"/>
        <v>117.19907407407442</v>
      </c>
      <c r="X166" s="82">
        <f t="shared" si="74"/>
        <v>9.4135802469136082E-4</v>
      </c>
      <c r="Y166" s="83">
        <f t="shared" si="64"/>
        <v>12.800925925925583</v>
      </c>
    </row>
    <row r="167" spans="1:25" x14ac:dyDescent="0.3">
      <c r="A167" s="75">
        <f>IF(Selbstdeklaration!$F$130=B167,E167,0)</f>
        <v>0</v>
      </c>
      <c r="B167" s="66">
        <v>125000</v>
      </c>
      <c r="C167" s="83">
        <f t="shared" si="65"/>
        <v>870.37037037036703</v>
      </c>
      <c r="D167" s="82">
        <f t="shared" si="66"/>
        <v>6.9629629629629364E-3</v>
      </c>
      <c r="E167" s="83">
        <f t="shared" ref="E167:E187" si="75">+($E$5-C167)/11</f>
        <v>5.96632996633027</v>
      </c>
      <c r="F167" s="75">
        <f>IF(Selbstdeklaration!$F$130=G167,J167,0)</f>
        <v>0</v>
      </c>
      <c r="G167" s="66">
        <v>125000</v>
      </c>
      <c r="H167" s="83">
        <f t="shared" si="67"/>
        <v>1601.8518518518365</v>
      </c>
      <c r="I167" s="82">
        <f t="shared" si="68"/>
        <v>1.2814814814814692E-2</v>
      </c>
      <c r="J167" s="83">
        <f t="shared" ref="J167:J186" si="76">+($J$5-H167)/11</f>
        <v>14.740740740742137</v>
      </c>
      <c r="K167" s="75">
        <f>IF(Selbstdeklaration!$F$130=L167,O167,0)</f>
        <v>0</v>
      </c>
      <c r="L167" s="66">
        <v>125000</v>
      </c>
      <c r="M167" s="83">
        <f t="shared" si="69"/>
        <v>553.70370370370654</v>
      </c>
      <c r="N167" s="82">
        <f t="shared" si="70"/>
        <v>4.4296296296296523E-3</v>
      </c>
      <c r="O167" s="83">
        <f t="shared" ref="O167:O186" si="77">+($O$5-M167)/11</f>
        <v>5.2996632996630417</v>
      </c>
      <c r="P167" s="75">
        <f>IF(Selbstdeklaration!$F$130=Q167,T167,0)</f>
        <v>0</v>
      </c>
      <c r="Q167" s="66">
        <v>125000</v>
      </c>
      <c r="R167" s="83">
        <f t="shared" si="71"/>
        <v>1077.7777777777701</v>
      </c>
      <c r="S167" s="82">
        <f t="shared" si="72"/>
        <v>8.6222222222221614E-3</v>
      </c>
      <c r="T167" s="83">
        <f t="shared" ref="T167:T186" si="78">+($T$5-R167)/11</f>
        <v>10.020202020202719</v>
      </c>
      <c r="V167" s="66">
        <v>125000</v>
      </c>
      <c r="W167" s="83">
        <f t="shared" si="73"/>
        <v>117.79835390946538</v>
      </c>
      <c r="X167" s="82">
        <f t="shared" si="74"/>
        <v>9.4238683127572298E-4</v>
      </c>
      <c r="Y167" s="83">
        <f t="shared" ref="Y167:Y186" si="79">+($Y$5-W167)</f>
        <v>12.201646090534624</v>
      </c>
    </row>
    <row r="168" spans="1:25" hidden="1" x14ac:dyDescent="0.3">
      <c r="A168" s="75">
        <f>IF(Selbstdeklaration!$F$130=B168,E168,0)</f>
        <v>0</v>
      </c>
      <c r="B168" s="79">
        <v>125500</v>
      </c>
      <c r="C168" s="83">
        <f t="shared" ref="C168:C186" si="80">+B168*D168</f>
        <v>873.66592592592258</v>
      </c>
      <c r="D168" s="82">
        <f t="shared" ref="D168:D186" si="81">D167+($D$187-$D$7)/90000*500</f>
        <v>6.9614814814814548E-3</v>
      </c>
      <c r="E168" s="83">
        <f t="shared" si="75"/>
        <v>5.6667340067343108</v>
      </c>
      <c r="F168" s="75">
        <f>IF(Selbstdeklaration!$F$130=G168,J168,0)</f>
        <v>0</v>
      </c>
      <c r="G168" s="79">
        <v>125500</v>
      </c>
      <c r="H168" s="83">
        <f t="shared" ref="H168:H186" si="82">+G168*I168</f>
        <v>1609.8396296296141</v>
      </c>
      <c r="I168" s="82">
        <f t="shared" ref="I168:I186" si="83">I167+($I$187-$I$7)/90000*500</f>
        <v>1.2827407407407284E-2</v>
      </c>
      <c r="J168" s="83">
        <f t="shared" si="76"/>
        <v>14.014579124580534</v>
      </c>
      <c r="K168" s="75">
        <f>IF(Selbstdeklaration!$F$130=L168,O168,0)</f>
        <v>0</v>
      </c>
      <c r="L168" s="79">
        <v>125500</v>
      </c>
      <c r="M168" s="83">
        <f t="shared" ref="M168:M186" si="84">+L168*N168</f>
        <v>556.56925925926214</v>
      </c>
      <c r="N168" s="82">
        <f t="shared" ref="N168:N186" si="85">N167+($N$187-$N$7)/90000*500</f>
        <v>4.4348148148148376E-3</v>
      </c>
      <c r="O168" s="83">
        <f t="shared" si="77"/>
        <v>5.0391582491579872</v>
      </c>
      <c r="P168" s="75">
        <f>IF(Selbstdeklaration!$F$130=Q168,T168,0)</f>
        <v>0</v>
      </c>
      <c r="Q168" s="79">
        <v>125500</v>
      </c>
      <c r="R168" s="83">
        <f t="shared" ref="R168:R186" si="86">+Q168*S168</f>
        <v>1083.2044444444366</v>
      </c>
      <c r="S168" s="82">
        <f t="shared" ref="S168:S186" si="87">S167+($S$187-$S$7)/90000*500</f>
        <v>8.6311111111110495E-3</v>
      </c>
      <c r="T168" s="83">
        <f t="shared" si="78"/>
        <v>9.526868686869399</v>
      </c>
      <c r="V168" s="79">
        <v>125500</v>
      </c>
      <c r="W168" s="83">
        <f t="shared" ref="W168:W186" si="88">+V168*X168</f>
        <v>118.39866255144068</v>
      </c>
      <c r="X168" s="82">
        <f t="shared" ref="X168:X186" si="89">X167+($X$187-$X$7)/90000*500</f>
        <v>9.4341563786008514E-4</v>
      </c>
      <c r="Y168" s="83">
        <f t="shared" si="79"/>
        <v>11.60133744855932</v>
      </c>
    </row>
    <row r="169" spans="1:25" hidden="1" x14ac:dyDescent="0.3">
      <c r="A169" s="75">
        <f>IF(Selbstdeklaration!$F$130=B169,E169,0)</f>
        <v>0</v>
      </c>
      <c r="B169" s="66">
        <v>126000</v>
      </c>
      <c r="C169" s="83">
        <f t="shared" si="80"/>
        <v>876.95999999999663</v>
      </c>
      <c r="D169" s="82">
        <f t="shared" si="81"/>
        <v>6.9599999999999732E-3</v>
      </c>
      <c r="E169" s="83">
        <f t="shared" si="75"/>
        <v>5.3672727272730336</v>
      </c>
      <c r="F169" s="75">
        <f>IF(Selbstdeklaration!$F$130=G169,J169,0)</f>
        <v>0</v>
      </c>
      <c r="G169" s="66">
        <v>126000</v>
      </c>
      <c r="H169" s="83">
        <f t="shared" si="82"/>
        <v>1617.8399999999845</v>
      </c>
      <c r="I169" s="82">
        <f t="shared" si="83"/>
        <v>1.2839999999999876E-2</v>
      </c>
      <c r="J169" s="83">
        <f t="shared" si="76"/>
        <v>13.287272727274141</v>
      </c>
      <c r="K169" s="75">
        <f>IF(Selbstdeklaration!$F$130=L169,O169,0)</f>
        <v>0</v>
      </c>
      <c r="L169" s="66">
        <v>126000</v>
      </c>
      <c r="M169" s="83">
        <f t="shared" si="84"/>
        <v>559.4400000000029</v>
      </c>
      <c r="N169" s="82">
        <f t="shared" si="85"/>
        <v>4.4400000000000229E-3</v>
      </c>
      <c r="O169" s="83">
        <f t="shared" si="77"/>
        <v>4.7781818181815545</v>
      </c>
      <c r="P169" s="75">
        <f>IF(Selbstdeklaration!$F$130=Q169,T169,0)</f>
        <v>0</v>
      </c>
      <c r="Q169" s="66">
        <v>126000</v>
      </c>
      <c r="R169" s="83">
        <f t="shared" si="86"/>
        <v>1088.6399999999921</v>
      </c>
      <c r="S169" s="82">
        <f t="shared" si="87"/>
        <v>8.6399999999999377E-3</v>
      </c>
      <c r="T169" s="83">
        <f t="shared" si="78"/>
        <v>9.0327272727279873</v>
      </c>
      <c r="V169" s="66">
        <v>126000</v>
      </c>
      <c r="W169" s="83">
        <f t="shared" si="88"/>
        <v>119.00000000000036</v>
      </c>
      <c r="X169" s="82">
        <f t="shared" si="89"/>
        <v>9.444444444444473E-4</v>
      </c>
      <c r="Y169" s="83">
        <f t="shared" si="79"/>
        <v>10.999999999999645</v>
      </c>
    </row>
    <row r="170" spans="1:25" hidden="1" x14ac:dyDescent="0.3">
      <c r="A170" s="75">
        <f>IF(Selbstdeklaration!$F$130=B170,E170,0)</f>
        <v>0</v>
      </c>
      <c r="B170" s="66">
        <v>126500</v>
      </c>
      <c r="C170" s="83">
        <f t="shared" si="80"/>
        <v>880.25259259258917</v>
      </c>
      <c r="D170" s="82">
        <f t="shared" si="81"/>
        <v>6.9585185185184915E-3</v>
      </c>
      <c r="E170" s="83">
        <f t="shared" si="75"/>
        <v>5.0679461279464393</v>
      </c>
      <c r="F170" s="75">
        <f>IF(Selbstdeklaration!$F$130=G170,J170,0)</f>
        <v>0</v>
      </c>
      <c r="G170" s="66">
        <v>126500</v>
      </c>
      <c r="H170" s="83">
        <f t="shared" si="82"/>
        <v>1625.8529629629472</v>
      </c>
      <c r="I170" s="82">
        <f t="shared" si="83"/>
        <v>1.2852592592592468E-2</v>
      </c>
      <c r="J170" s="83">
        <f t="shared" si="76"/>
        <v>12.558821548822978</v>
      </c>
      <c r="K170" s="75">
        <f>IF(Selbstdeklaration!$F$130=L170,O170,0)</f>
        <v>0</v>
      </c>
      <c r="L170" s="66">
        <v>126500</v>
      </c>
      <c r="M170" s="83">
        <f t="shared" si="84"/>
        <v>562.31592592592881</v>
      </c>
      <c r="N170" s="82">
        <f t="shared" si="85"/>
        <v>4.4451851851852082E-3</v>
      </c>
      <c r="O170" s="83">
        <f t="shared" si="77"/>
        <v>4.5167340067337447</v>
      </c>
      <c r="P170" s="75">
        <f>IF(Selbstdeklaration!$F$130=Q170,T170,0)</f>
        <v>0</v>
      </c>
      <c r="Q170" s="66">
        <v>126500</v>
      </c>
      <c r="R170" s="83">
        <f t="shared" si="86"/>
        <v>1094.0844444444365</v>
      </c>
      <c r="S170" s="82">
        <f t="shared" si="87"/>
        <v>8.6488888888888258E-3</v>
      </c>
      <c r="T170" s="83">
        <f t="shared" si="78"/>
        <v>8.5377777777785013</v>
      </c>
      <c r="V170" s="66">
        <v>126500</v>
      </c>
      <c r="W170" s="83">
        <f t="shared" si="88"/>
        <v>119.60236625514439</v>
      </c>
      <c r="X170" s="82">
        <f t="shared" si="89"/>
        <v>9.4547325102880945E-4</v>
      </c>
      <c r="Y170" s="83">
        <f t="shared" si="79"/>
        <v>10.397633744855611</v>
      </c>
    </row>
    <row r="171" spans="1:25" hidden="1" x14ac:dyDescent="0.3">
      <c r="A171" s="75">
        <f>IF(Selbstdeklaration!$F$130=B171,E171,0)</f>
        <v>0</v>
      </c>
      <c r="B171" s="66">
        <v>127000</v>
      </c>
      <c r="C171" s="83">
        <f t="shared" si="80"/>
        <v>883.5437037037002</v>
      </c>
      <c r="D171" s="82">
        <f t="shared" si="81"/>
        <v>6.9570370370370099E-3</v>
      </c>
      <c r="E171" s="83">
        <f t="shared" si="75"/>
        <v>4.7687542087545269</v>
      </c>
      <c r="F171" s="75">
        <f>IF(Selbstdeklaration!$F$130=G171,J171,0)</f>
        <v>0</v>
      </c>
      <c r="G171" s="66">
        <v>127000</v>
      </c>
      <c r="H171" s="83">
        <f t="shared" si="82"/>
        <v>1633.8785185185025</v>
      </c>
      <c r="I171" s="82">
        <f t="shared" si="83"/>
        <v>1.2865185185185059E-2</v>
      </c>
      <c r="J171" s="83">
        <f t="shared" si="76"/>
        <v>11.829225589227049</v>
      </c>
      <c r="K171" s="75">
        <f>IF(Selbstdeklaration!$F$130=L171,O171,0)</f>
        <v>0</v>
      </c>
      <c r="L171" s="66">
        <v>127000</v>
      </c>
      <c r="M171" s="83">
        <f t="shared" si="84"/>
        <v>565.19703703703999</v>
      </c>
      <c r="N171" s="82">
        <f t="shared" si="85"/>
        <v>4.4503703703703936E-3</v>
      </c>
      <c r="O171" s="83">
        <f t="shared" si="77"/>
        <v>4.2548148148145462</v>
      </c>
      <c r="P171" s="75">
        <f>IF(Selbstdeklaration!$F$130=Q171,T171,0)</f>
        <v>0</v>
      </c>
      <c r="Q171" s="66">
        <v>127000</v>
      </c>
      <c r="R171" s="83">
        <f t="shared" si="86"/>
        <v>1099.5377777777696</v>
      </c>
      <c r="S171" s="82">
        <f t="shared" si="87"/>
        <v>8.6577777777777139E-3</v>
      </c>
      <c r="T171" s="83">
        <f t="shared" si="78"/>
        <v>8.042020202020943</v>
      </c>
      <c r="V171" s="66">
        <v>127000</v>
      </c>
      <c r="W171" s="83">
        <f t="shared" si="88"/>
        <v>120.2057613168728</v>
      </c>
      <c r="X171" s="82">
        <f t="shared" si="89"/>
        <v>9.4650205761317161E-4</v>
      </c>
      <c r="Y171" s="83">
        <f t="shared" si="79"/>
        <v>9.7942386831272046</v>
      </c>
    </row>
    <row r="172" spans="1:25" hidden="1" x14ac:dyDescent="0.3">
      <c r="A172" s="75">
        <f>IF(Selbstdeklaration!$F$130=B172,E172,0)</f>
        <v>0</v>
      </c>
      <c r="B172" s="79">
        <v>127500</v>
      </c>
      <c r="C172" s="83">
        <f t="shared" si="80"/>
        <v>886.83333333332985</v>
      </c>
      <c r="D172" s="82">
        <f t="shared" si="81"/>
        <v>6.9555555555555282E-3</v>
      </c>
      <c r="E172" s="83">
        <f t="shared" si="75"/>
        <v>4.4696969696972868</v>
      </c>
      <c r="F172" s="75">
        <f>IF(Selbstdeklaration!$F$130=G172,J172,0)</f>
        <v>0</v>
      </c>
      <c r="G172" s="79">
        <v>127500</v>
      </c>
      <c r="H172" s="83">
        <f t="shared" si="82"/>
        <v>1641.9166666666506</v>
      </c>
      <c r="I172" s="82">
        <f t="shared" si="83"/>
        <v>1.2877777777777651E-2</v>
      </c>
      <c r="J172" s="83">
        <f t="shared" si="76"/>
        <v>11.09848484848631</v>
      </c>
      <c r="K172" s="75">
        <f>IF(Selbstdeklaration!$F$130=L172,O172,0)</f>
        <v>0</v>
      </c>
      <c r="L172" s="79">
        <v>127500</v>
      </c>
      <c r="M172" s="83">
        <f t="shared" si="84"/>
        <v>568.08333333333633</v>
      </c>
      <c r="N172" s="82">
        <f t="shared" si="85"/>
        <v>4.4555555555555789E-3</v>
      </c>
      <c r="O172" s="83">
        <f t="shared" si="77"/>
        <v>3.9924242424239704</v>
      </c>
      <c r="P172" s="75">
        <f>IF(Selbstdeklaration!$F$130=Q172,T172,0)</f>
        <v>0</v>
      </c>
      <c r="Q172" s="79">
        <v>127500</v>
      </c>
      <c r="R172" s="83">
        <f t="shared" si="86"/>
        <v>1104.9999999999918</v>
      </c>
      <c r="S172" s="82">
        <f t="shared" si="87"/>
        <v>8.6666666666666021E-3</v>
      </c>
      <c r="T172" s="83">
        <f t="shared" si="78"/>
        <v>7.5454545454552893</v>
      </c>
      <c r="V172" s="79">
        <v>127500</v>
      </c>
      <c r="W172" s="83">
        <f t="shared" si="88"/>
        <v>120.81018518518556</v>
      </c>
      <c r="X172" s="82">
        <f t="shared" si="89"/>
        <v>9.4753086419753377E-4</v>
      </c>
      <c r="Y172" s="83">
        <f t="shared" si="79"/>
        <v>9.1898148148144401</v>
      </c>
    </row>
    <row r="173" spans="1:25" hidden="1" x14ac:dyDescent="0.3">
      <c r="A173" s="75">
        <f>IF(Selbstdeklaration!$F$130=B173,E173,0)</f>
        <v>0</v>
      </c>
      <c r="B173" s="66">
        <v>128000</v>
      </c>
      <c r="C173" s="83">
        <f t="shared" si="80"/>
        <v>890.12148148147799</v>
      </c>
      <c r="D173" s="82">
        <f t="shared" si="81"/>
        <v>6.9540740740740466E-3</v>
      </c>
      <c r="E173" s="83">
        <f t="shared" si="75"/>
        <v>4.1707744107747287</v>
      </c>
      <c r="F173" s="75">
        <f>IF(Selbstdeklaration!$F$130=G173,J173,0)</f>
        <v>0</v>
      </c>
      <c r="G173" s="66">
        <v>128000</v>
      </c>
      <c r="H173" s="83">
        <f t="shared" si="82"/>
        <v>1649.9674074073912</v>
      </c>
      <c r="I173" s="82">
        <f t="shared" si="83"/>
        <v>1.2890370370370243E-2</v>
      </c>
      <c r="J173" s="83">
        <f t="shared" si="76"/>
        <v>10.366599326600801</v>
      </c>
      <c r="K173" s="75">
        <f>IF(Selbstdeklaration!$F$130=L173,O173,0)</f>
        <v>0</v>
      </c>
      <c r="L173" s="66">
        <v>128000</v>
      </c>
      <c r="M173" s="83">
        <f t="shared" si="84"/>
        <v>570.97481481481782</v>
      </c>
      <c r="N173" s="82">
        <f t="shared" si="85"/>
        <v>4.4607407407407642E-3</v>
      </c>
      <c r="O173" s="83">
        <f t="shared" si="77"/>
        <v>3.7295622895620166</v>
      </c>
      <c r="P173" s="75">
        <f>IF(Selbstdeklaration!$F$130=Q173,T173,0)</f>
        <v>0</v>
      </c>
      <c r="Q173" s="66">
        <v>128000</v>
      </c>
      <c r="R173" s="83">
        <f t="shared" si="86"/>
        <v>1110.4711111111028</v>
      </c>
      <c r="S173" s="82">
        <f t="shared" si="87"/>
        <v>8.6755555555554902E-3</v>
      </c>
      <c r="T173" s="83">
        <f t="shared" si="78"/>
        <v>7.048080808081564</v>
      </c>
      <c r="V173" s="66">
        <v>128000</v>
      </c>
      <c r="W173" s="83">
        <f t="shared" si="88"/>
        <v>121.41563786008268</v>
      </c>
      <c r="X173" s="82">
        <f t="shared" si="89"/>
        <v>9.4855967078189593E-4</v>
      </c>
      <c r="Y173" s="83">
        <f t="shared" si="79"/>
        <v>8.5843621399173173</v>
      </c>
    </row>
    <row r="174" spans="1:25" hidden="1" x14ac:dyDescent="0.3">
      <c r="A174" s="75">
        <f>IF(Selbstdeklaration!$F$130=B174,E174,0)</f>
        <v>0</v>
      </c>
      <c r="B174" s="66">
        <v>128500</v>
      </c>
      <c r="C174" s="83">
        <f t="shared" si="80"/>
        <v>893.40814814814462</v>
      </c>
      <c r="D174" s="82">
        <f t="shared" si="81"/>
        <v>6.9525925925925649E-3</v>
      </c>
      <c r="E174" s="83">
        <f t="shared" si="75"/>
        <v>3.8719865319868529</v>
      </c>
      <c r="F174" s="75">
        <f>IF(Selbstdeklaration!$F$130=G174,J174,0)</f>
        <v>0</v>
      </c>
      <c r="G174" s="66">
        <v>128500</v>
      </c>
      <c r="H174" s="83">
        <f t="shared" si="82"/>
        <v>1658.0307407407242</v>
      </c>
      <c r="I174" s="82">
        <f t="shared" si="83"/>
        <v>1.2902962962962835E-2</v>
      </c>
      <c r="J174" s="83">
        <f t="shared" si="76"/>
        <v>9.6335690235705229</v>
      </c>
      <c r="K174" s="75">
        <f>IF(Selbstdeklaration!$F$130=L174,O174,0)</f>
        <v>0</v>
      </c>
      <c r="L174" s="66">
        <v>128500</v>
      </c>
      <c r="M174" s="83">
        <f t="shared" si="84"/>
        <v>573.87148148148447</v>
      </c>
      <c r="N174" s="82">
        <f t="shared" si="85"/>
        <v>4.4659259259259496E-3</v>
      </c>
      <c r="O174" s="83">
        <f t="shared" si="77"/>
        <v>3.4662289562286848</v>
      </c>
      <c r="P174" s="75">
        <f>IF(Selbstdeklaration!$F$130=Q174,T174,0)</f>
        <v>0</v>
      </c>
      <c r="Q174" s="66">
        <v>128500</v>
      </c>
      <c r="R174" s="83">
        <f t="shared" si="86"/>
        <v>1115.9511111111026</v>
      </c>
      <c r="S174" s="82">
        <f t="shared" si="87"/>
        <v>8.6844444444443784E-3</v>
      </c>
      <c r="T174" s="83">
        <f t="shared" si="78"/>
        <v>6.5498989898997646</v>
      </c>
      <c r="V174" s="66">
        <v>128500</v>
      </c>
      <c r="W174" s="83">
        <f t="shared" si="88"/>
        <v>122.02211934156416</v>
      </c>
      <c r="X174" s="82">
        <f t="shared" si="89"/>
        <v>9.4958847736625808E-4</v>
      </c>
      <c r="Y174" s="83">
        <f t="shared" si="79"/>
        <v>7.9778806584358364</v>
      </c>
    </row>
    <row r="175" spans="1:25" hidden="1" x14ac:dyDescent="0.3">
      <c r="A175" s="75">
        <f>IF(Selbstdeklaration!$F$130=B175,E175,0)</f>
        <v>0</v>
      </c>
      <c r="B175" s="66">
        <v>129000</v>
      </c>
      <c r="C175" s="83">
        <f t="shared" si="80"/>
        <v>896.69333333332975</v>
      </c>
      <c r="D175" s="82">
        <f t="shared" si="81"/>
        <v>6.9511111111110833E-3</v>
      </c>
      <c r="E175" s="83">
        <f t="shared" si="75"/>
        <v>3.5733333333336592</v>
      </c>
      <c r="F175" s="75">
        <f>IF(Selbstdeklaration!$F$130=G175,J175,0)</f>
        <v>0</v>
      </c>
      <c r="G175" s="66">
        <v>129000</v>
      </c>
      <c r="H175" s="83">
        <f t="shared" si="82"/>
        <v>1666.10666666665</v>
      </c>
      <c r="I175" s="82">
        <f t="shared" si="83"/>
        <v>1.2915555555555427E-2</v>
      </c>
      <c r="J175" s="83">
        <f t="shared" si="76"/>
        <v>8.8993939393954573</v>
      </c>
      <c r="K175" s="75">
        <f>IF(Selbstdeklaration!$F$130=L175,O175,0)</f>
        <v>0</v>
      </c>
      <c r="L175" s="66">
        <v>129000</v>
      </c>
      <c r="M175" s="83">
        <f t="shared" si="84"/>
        <v>576.77333333333638</v>
      </c>
      <c r="N175" s="82">
        <f t="shared" si="85"/>
        <v>4.4711111111111349E-3</v>
      </c>
      <c r="O175" s="83">
        <f t="shared" si="77"/>
        <v>3.2024242424239655</v>
      </c>
      <c r="P175" s="75">
        <f>IF(Selbstdeklaration!$F$130=Q175,T175,0)</f>
        <v>0</v>
      </c>
      <c r="Q175" s="66">
        <v>129000</v>
      </c>
      <c r="R175" s="83">
        <f t="shared" si="86"/>
        <v>1121.4399999999914</v>
      </c>
      <c r="S175" s="82">
        <f t="shared" si="87"/>
        <v>8.6933333333332665E-3</v>
      </c>
      <c r="T175" s="83">
        <f t="shared" si="78"/>
        <v>6.0509090909098715</v>
      </c>
      <c r="V175" s="66">
        <v>129000</v>
      </c>
      <c r="W175" s="83">
        <f t="shared" si="88"/>
        <v>122.62962962963002</v>
      </c>
      <c r="X175" s="82">
        <f t="shared" si="89"/>
        <v>9.5061728395062024E-4</v>
      </c>
      <c r="Y175" s="83">
        <f t="shared" si="79"/>
        <v>7.370370370369983</v>
      </c>
    </row>
    <row r="176" spans="1:25" hidden="1" x14ac:dyDescent="0.3">
      <c r="A176" s="75">
        <f>IF(Selbstdeklaration!$F$130=B176,E176,0)</f>
        <v>0</v>
      </c>
      <c r="B176" s="66">
        <v>129500</v>
      </c>
      <c r="C176" s="83">
        <f t="shared" si="80"/>
        <v>899.97703703703337</v>
      </c>
      <c r="D176" s="82">
        <f t="shared" si="81"/>
        <v>6.9496296296296016E-3</v>
      </c>
      <c r="E176" s="83">
        <f t="shared" si="75"/>
        <v>3.2748148148151484</v>
      </c>
      <c r="F176" s="75">
        <f>IF(Selbstdeklaration!$F$130=G176,J176,0)</f>
        <v>0</v>
      </c>
      <c r="G176" s="66">
        <v>129500</v>
      </c>
      <c r="H176" s="83">
        <f t="shared" si="82"/>
        <v>1674.1951851851684</v>
      </c>
      <c r="I176" s="82">
        <f t="shared" si="83"/>
        <v>1.2928148148148019E-2</v>
      </c>
      <c r="J176" s="83">
        <f t="shared" si="76"/>
        <v>8.1640740740756019</v>
      </c>
      <c r="K176" s="75">
        <f>IF(Selbstdeklaration!$F$130=L176,O176,0)</f>
        <v>0</v>
      </c>
      <c r="L176" s="66">
        <v>129500</v>
      </c>
      <c r="M176" s="83">
        <f t="shared" si="84"/>
        <v>579.68037037037345</v>
      </c>
      <c r="N176" s="82">
        <f t="shared" si="85"/>
        <v>4.4762962962963202E-3</v>
      </c>
      <c r="O176" s="83">
        <f t="shared" si="77"/>
        <v>2.9381481481478677</v>
      </c>
      <c r="P176" s="75">
        <f>IF(Selbstdeklaration!$F$130=Q176,T176,0)</f>
        <v>0</v>
      </c>
      <c r="Q176" s="66">
        <v>129500</v>
      </c>
      <c r="R176" s="83">
        <f t="shared" si="86"/>
        <v>1126.937777777769</v>
      </c>
      <c r="S176" s="82">
        <f t="shared" si="87"/>
        <v>8.7022222222221546E-3</v>
      </c>
      <c r="T176" s="83">
        <f t="shared" si="78"/>
        <v>5.5511111111119051</v>
      </c>
      <c r="V176" s="66">
        <v>129500</v>
      </c>
      <c r="W176" s="83">
        <f t="shared" si="88"/>
        <v>123.23816872428021</v>
      </c>
      <c r="X176" s="82">
        <f t="shared" si="89"/>
        <v>9.516460905349824E-4</v>
      </c>
      <c r="Y176" s="83">
        <f t="shared" si="79"/>
        <v>6.7618312757197856</v>
      </c>
    </row>
    <row r="177" spans="1:25" x14ac:dyDescent="0.3">
      <c r="A177" s="75">
        <f>IF(Selbstdeklaration!$F$130=B177,E177,0)</f>
        <v>0</v>
      </c>
      <c r="B177" s="66">
        <v>130000</v>
      </c>
      <c r="C177" s="83">
        <f t="shared" si="80"/>
        <v>903.2592592592556</v>
      </c>
      <c r="D177" s="82">
        <f t="shared" si="81"/>
        <v>6.94814814814812E-3</v>
      </c>
      <c r="E177" s="83">
        <f t="shared" si="75"/>
        <v>2.9764309764313093</v>
      </c>
      <c r="F177" s="75">
        <f>IF(Selbstdeklaration!$F$130=G177,J177,0)</f>
        <v>0</v>
      </c>
      <c r="G177" s="66">
        <v>130000</v>
      </c>
      <c r="H177" s="83">
        <f t="shared" si="82"/>
        <v>1682.2962962962793</v>
      </c>
      <c r="I177" s="82">
        <f t="shared" si="83"/>
        <v>1.294074074074061E-2</v>
      </c>
      <c r="J177" s="83">
        <f t="shared" si="76"/>
        <v>7.4276094276109772</v>
      </c>
      <c r="K177" s="75">
        <f>IF(Selbstdeklaration!$F$130=L177,O177,0)</f>
        <v>0</v>
      </c>
      <c r="L177" s="66">
        <v>130000</v>
      </c>
      <c r="M177" s="83">
        <f t="shared" si="84"/>
        <v>582.59259259259568</v>
      </c>
      <c r="N177" s="82">
        <f t="shared" si="85"/>
        <v>4.4814814814815055E-3</v>
      </c>
      <c r="O177" s="83">
        <f t="shared" si="77"/>
        <v>2.6734006734003928</v>
      </c>
      <c r="P177" s="75">
        <f>IF(Selbstdeklaration!$F$130=Q177,T177,0)</f>
        <v>0</v>
      </c>
      <c r="Q177" s="66">
        <v>130000</v>
      </c>
      <c r="R177" s="83">
        <f t="shared" si="86"/>
        <v>1132.4444444444355</v>
      </c>
      <c r="S177" s="82">
        <f t="shared" si="87"/>
        <v>8.7111111111110428E-3</v>
      </c>
      <c r="T177" s="83">
        <f t="shared" si="78"/>
        <v>5.0505050505058655</v>
      </c>
      <c r="V177" s="66">
        <v>130000</v>
      </c>
      <c r="W177" s="83">
        <f t="shared" si="88"/>
        <v>123.8477366255148</v>
      </c>
      <c r="X177" s="82">
        <f t="shared" si="89"/>
        <v>9.5267489711934456E-4</v>
      </c>
      <c r="Y177" s="83">
        <f t="shared" si="79"/>
        <v>6.1522633744852016</v>
      </c>
    </row>
    <row r="178" spans="1:25" hidden="1" x14ac:dyDescent="0.3">
      <c r="A178" s="75">
        <f>IF(Selbstdeklaration!$F$130=B178,E178,0)</f>
        <v>0</v>
      </c>
      <c r="B178" s="66">
        <v>130500</v>
      </c>
      <c r="C178" s="83">
        <f t="shared" si="80"/>
        <v>906.53999999999633</v>
      </c>
      <c r="D178" s="82">
        <f t="shared" si="81"/>
        <v>6.9466666666666383E-3</v>
      </c>
      <c r="E178" s="83">
        <f t="shared" si="75"/>
        <v>2.6781818181821522</v>
      </c>
      <c r="F178" s="75">
        <f>IF(Selbstdeklaration!$F$130=G178,J178,0)</f>
        <v>0</v>
      </c>
      <c r="G178" s="66">
        <v>130500</v>
      </c>
      <c r="H178" s="83">
        <f t="shared" si="82"/>
        <v>1690.4099999999828</v>
      </c>
      <c r="I178" s="82">
        <f t="shared" si="83"/>
        <v>1.2953333333333202E-2</v>
      </c>
      <c r="J178" s="83">
        <f t="shared" si="76"/>
        <v>6.6900000000015636</v>
      </c>
      <c r="K178" s="75">
        <f>IF(Selbstdeklaration!$F$130=L178,O178,0)</f>
        <v>0</v>
      </c>
      <c r="L178" s="66">
        <v>130500</v>
      </c>
      <c r="M178" s="83">
        <f t="shared" si="84"/>
        <v>585.51000000000317</v>
      </c>
      <c r="N178" s="82">
        <f t="shared" si="85"/>
        <v>4.4866666666666909E-3</v>
      </c>
      <c r="O178" s="83">
        <f t="shared" si="77"/>
        <v>2.4081818181815295</v>
      </c>
      <c r="P178" s="75">
        <f>IF(Selbstdeklaration!$F$130=Q178,T178,0)</f>
        <v>0</v>
      </c>
      <c r="Q178" s="66">
        <v>130500</v>
      </c>
      <c r="R178" s="83">
        <f t="shared" si="86"/>
        <v>1137.9599999999909</v>
      </c>
      <c r="S178" s="82">
        <f t="shared" si="87"/>
        <v>8.7199999999999309E-3</v>
      </c>
      <c r="T178" s="83">
        <f t="shared" si="78"/>
        <v>4.5490909090917322</v>
      </c>
      <c r="V178" s="66">
        <v>130500</v>
      </c>
      <c r="W178" s="83">
        <f t="shared" si="88"/>
        <v>124.45833333333373</v>
      </c>
      <c r="X178" s="82">
        <f t="shared" si="89"/>
        <v>9.5370370370370672E-4</v>
      </c>
      <c r="Y178" s="83">
        <f t="shared" si="79"/>
        <v>5.5416666666662735</v>
      </c>
    </row>
    <row r="179" spans="1:25" hidden="1" x14ac:dyDescent="0.3">
      <c r="A179" s="75">
        <f>IF(Selbstdeklaration!$F$130=B179,E179,0)</f>
        <v>0</v>
      </c>
      <c r="B179" s="66">
        <v>131000</v>
      </c>
      <c r="C179" s="83">
        <f t="shared" si="80"/>
        <v>909.81925925925555</v>
      </c>
      <c r="D179" s="82">
        <f t="shared" si="81"/>
        <v>6.9451851851851567E-3</v>
      </c>
      <c r="E179" s="83">
        <f t="shared" si="75"/>
        <v>2.3800673400676775</v>
      </c>
      <c r="F179" s="75">
        <f>IF(Selbstdeklaration!$F$130=G179,J179,0)</f>
        <v>0</v>
      </c>
      <c r="G179" s="66">
        <v>131000</v>
      </c>
      <c r="H179" s="83">
        <f t="shared" si="82"/>
        <v>1698.536296296279</v>
      </c>
      <c r="I179" s="82">
        <f t="shared" si="83"/>
        <v>1.2965925925925794E-2</v>
      </c>
      <c r="J179" s="83">
        <f t="shared" si="76"/>
        <v>5.9512457912473602</v>
      </c>
      <c r="K179" s="75">
        <f>IF(Selbstdeklaration!$F$130=L179,O179,0)</f>
        <v>0</v>
      </c>
      <c r="L179" s="66">
        <v>131000</v>
      </c>
      <c r="M179" s="83">
        <f t="shared" si="84"/>
        <v>588.43259259259582</v>
      </c>
      <c r="N179" s="82">
        <f t="shared" si="85"/>
        <v>4.4918518518518762E-3</v>
      </c>
      <c r="O179" s="83">
        <f t="shared" si="77"/>
        <v>2.1424915824912887</v>
      </c>
      <c r="P179" s="75">
        <f>IF(Selbstdeklaration!$F$130=Q179,T179,0)</f>
        <v>0</v>
      </c>
      <c r="Q179" s="66">
        <v>131000</v>
      </c>
      <c r="R179" s="83">
        <f t="shared" si="86"/>
        <v>1143.4844444444352</v>
      </c>
      <c r="S179" s="82">
        <f t="shared" si="87"/>
        <v>8.7288888888888191E-3</v>
      </c>
      <c r="T179" s="83">
        <f t="shared" si="78"/>
        <v>4.0468686868695265</v>
      </c>
      <c r="V179" s="66">
        <v>131000</v>
      </c>
      <c r="W179" s="83">
        <f t="shared" si="88"/>
        <v>125.06995884773703</v>
      </c>
      <c r="X179" s="82">
        <f t="shared" si="89"/>
        <v>9.5473251028806887E-4</v>
      </c>
      <c r="Y179" s="83">
        <f t="shared" si="79"/>
        <v>4.930041152262973</v>
      </c>
    </row>
    <row r="180" spans="1:25" hidden="1" x14ac:dyDescent="0.3">
      <c r="A180" s="75">
        <f>IF(Selbstdeklaration!$F$130=B180,E180,0)</f>
        <v>0</v>
      </c>
      <c r="B180" s="66">
        <v>131500</v>
      </c>
      <c r="C180" s="83">
        <f t="shared" si="80"/>
        <v>913.09703703703326</v>
      </c>
      <c r="D180" s="82">
        <f t="shared" si="81"/>
        <v>6.943703703703675E-3</v>
      </c>
      <c r="E180" s="83">
        <f t="shared" si="75"/>
        <v>2.0820875420878853</v>
      </c>
      <c r="F180" s="75">
        <f>IF(Selbstdeklaration!$F$130=G180,J180,0)</f>
        <v>0</v>
      </c>
      <c r="G180" s="66">
        <v>131500</v>
      </c>
      <c r="H180" s="83">
        <f t="shared" si="82"/>
        <v>1706.6751851851677</v>
      </c>
      <c r="I180" s="82">
        <f t="shared" si="83"/>
        <v>1.2978518518518386E-2</v>
      </c>
      <c r="J180" s="83">
        <f t="shared" si="76"/>
        <v>5.2113468013483892</v>
      </c>
      <c r="K180" s="75">
        <f>IF(Selbstdeklaration!$F$130=L180,O180,0)</f>
        <v>0</v>
      </c>
      <c r="L180" s="66">
        <v>131500</v>
      </c>
      <c r="M180" s="83">
        <f t="shared" si="84"/>
        <v>591.36037037037363</v>
      </c>
      <c r="N180" s="82">
        <f t="shared" si="85"/>
        <v>4.4970370370370615E-3</v>
      </c>
      <c r="O180" s="83">
        <f t="shared" si="77"/>
        <v>1.87632996632967</v>
      </c>
      <c r="P180" s="75">
        <f>IF(Selbstdeklaration!$F$130=Q180,T180,0)</f>
        <v>0</v>
      </c>
      <c r="Q180" s="66">
        <v>131500</v>
      </c>
      <c r="R180" s="83">
        <f t="shared" si="86"/>
        <v>1149.0177777777685</v>
      </c>
      <c r="S180" s="82">
        <f t="shared" si="87"/>
        <v>8.7377777777777072E-3</v>
      </c>
      <c r="T180" s="83">
        <f t="shared" si="78"/>
        <v>3.5438383838392258</v>
      </c>
      <c r="V180" s="66">
        <v>131500</v>
      </c>
      <c r="W180" s="83">
        <f t="shared" si="88"/>
        <v>125.68261316872469</v>
      </c>
      <c r="X180" s="82">
        <f t="shared" si="89"/>
        <v>9.5576131687243103E-4</v>
      </c>
      <c r="Y180" s="83">
        <f t="shared" si="79"/>
        <v>4.3173868312753143</v>
      </c>
    </row>
    <row r="181" spans="1:25" hidden="1" x14ac:dyDescent="0.3">
      <c r="A181" s="75">
        <f>IF(Selbstdeklaration!$F$130=B181,E181,0)</f>
        <v>0</v>
      </c>
      <c r="B181" s="66">
        <v>132000</v>
      </c>
      <c r="C181" s="83">
        <f t="shared" si="80"/>
        <v>916.37333333332958</v>
      </c>
      <c r="D181" s="82">
        <f t="shared" si="81"/>
        <v>6.9422222222221934E-3</v>
      </c>
      <c r="E181" s="83">
        <f t="shared" si="75"/>
        <v>1.7842424242427652</v>
      </c>
      <c r="F181" s="75">
        <f>IF(Selbstdeklaration!$F$130=G181,J181,0)</f>
        <v>0</v>
      </c>
      <c r="G181" s="66">
        <v>132000</v>
      </c>
      <c r="H181" s="83">
        <f t="shared" si="82"/>
        <v>1714.8266666666491</v>
      </c>
      <c r="I181" s="82">
        <f t="shared" si="83"/>
        <v>1.2991111111110978E-2</v>
      </c>
      <c r="J181" s="83">
        <f t="shared" si="76"/>
        <v>4.4703030303046285</v>
      </c>
      <c r="K181" s="75">
        <f>IF(Selbstdeklaration!$F$130=L181,O181,0)</f>
        <v>0</v>
      </c>
      <c r="L181" s="66">
        <v>132000</v>
      </c>
      <c r="M181" s="83">
        <f t="shared" si="84"/>
        <v>594.29333333333659</v>
      </c>
      <c r="N181" s="82">
        <f t="shared" si="85"/>
        <v>4.5022222222222468E-3</v>
      </c>
      <c r="O181" s="83">
        <f t="shared" si="77"/>
        <v>1.6096969696966736</v>
      </c>
      <c r="P181" s="75">
        <f>IF(Selbstdeklaration!$F$130=Q181,T181,0)</f>
        <v>0</v>
      </c>
      <c r="Q181" s="66">
        <v>132000</v>
      </c>
      <c r="R181" s="83">
        <f t="shared" si="86"/>
        <v>1154.5599999999906</v>
      </c>
      <c r="S181" s="82">
        <f t="shared" si="87"/>
        <v>8.7466666666665954E-3</v>
      </c>
      <c r="T181" s="83">
        <f t="shared" si="78"/>
        <v>3.0400000000008522</v>
      </c>
      <c r="V181" s="66">
        <v>132000</v>
      </c>
      <c r="W181" s="83">
        <f t="shared" si="88"/>
        <v>126.2962962962967</v>
      </c>
      <c r="X181" s="82">
        <f t="shared" si="89"/>
        <v>9.5679012345679319E-4</v>
      </c>
      <c r="Y181" s="83">
        <f t="shared" si="79"/>
        <v>3.7037037037032974</v>
      </c>
    </row>
    <row r="182" spans="1:25" hidden="1" x14ac:dyDescent="0.3">
      <c r="A182" s="75">
        <f>IF(Selbstdeklaration!$F$130=B182,E182,0)</f>
        <v>0</v>
      </c>
      <c r="B182" s="66">
        <v>132500</v>
      </c>
      <c r="C182" s="83">
        <f t="shared" si="80"/>
        <v>919.64814814814429</v>
      </c>
      <c r="D182" s="82">
        <f t="shared" si="81"/>
        <v>6.9407407407407118E-3</v>
      </c>
      <c r="E182" s="83">
        <f t="shared" si="75"/>
        <v>1.4865319865323376</v>
      </c>
      <c r="F182" s="75">
        <f>IF(Selbstdeklaration!$F$130=G182,J182,0)</f>
        <v>0</v>
      </c>
      <c r="G182" s="66">
        <v>132500</v>
      </c>
      <c r="H182" s="83">
        <f t="shared" si="82"/>
        <v>1722.9907407407229</v>
      </c>
      <c r="I182" s="82">
        <f t="shared" si="83"/>
        <v>1.300370370370357E-2</v>
      </c>
      <c r="J182" s="83">
        <f t="shared" si="76"/>
        <v>3.7281144781160989</v>
      </c>
      <c r="K182" s="75">
        <f>IF(Selbstdeklaration!$F$130=L182,O182,0)</f>
        <v>0</v>
      </c>
      <c r="L182" s="66">
        <v>132500</v>
      </c>
      <c r="M182" s="83">
        <f t="shared" si="84"/>
        <v>597.23148148148471</v>
      </c>
      <c r="N182" s="82">
        <f t="shared" si="85"/>
        <v>4.5074074074074322E-3</v>
      </c>
      <c r="O182" s="83">
        <f t="shared" si="77"/>
        <v>1.3425925925922995</v>
      </c>
      <c r="P182" s="75">
        <f>IF(Selbstdeklaration!$F$130=Q182,T182,0)</f>
        <v>0</v>
      </c>
      <c r="Q182" s="66">
        <v>132500</v>
      </c>
      <c r="R182" s="83">
        <f t="shared" si="86"/>
        <v>1160.1111111111015</v>
      </c>
      <c r="S182" s="82">
        <f t="shared" si="87"/>
        <v>8.7555555555554835E-3</v>
      </c>
      <c r="T182" s="83">
        <f t="shared" si="78"/>
        <v>2.5353535353544059</v>
      </c>
      <c r="V182" s="66">
        <v>132500</v>
      </c>
      <c r="W182" s="83">
        <f t="shared" si="88"/>
        <v>126.91100823045308</v>
      </c>
      <c r="X182" s="82">
        <f t="shared" si="89"/>
        <v>9.5781893004115535E-4</v>
      </c>
      <c r="Y182" s="83">
        <f t="shared" si="79"/>
        <v>3.0889917695469222</v>
      </c>
    </row>
    <row r="183" spans="1:25" hidden="1" x14ac:dyDescent="0.3">
      <c r="A183" s="75">
        <f>IF(Selbstdeklaration!$F$130=B183,E183,0)</f>
        <v>0</v>
      </c>
      <c r="B183" s="66">
        <v>133000</v>
      </c>
      <c r="C183" s="83">
        <f t="shared" si="80"/>
        <v>922.9214814814776</v>
      </c>
      <c r="D183" s="82">
        <f t="shared" si="81"/>
        <v>6.9392592592592301E-3</v>
      </c>
      <c r="E183" s="83">
        <f t="shared" si="75"/>
        <v>1.1889562289565818</v>
      </c>
      <c r="F183" s="75">
        <f>IF(Selbstdeklaration!$F$130=G183,J183,0)</f>
        <v>0</v>
      </c>
      <c r="G183" s="66">
        <v>133000</v>
      </c>
      <c r="H183" s="83">
        <f t="shared" si="82"/>
        <v>1731.1674074073894</v>
      </c>
      <c r="I183" s="82">
        <f t="shared" si="83"/>
        <v>1.3016296296296161E-2</v>
      </c>
      <c r="J183" s="83">
        <f t="shared" si="76"/>
        <v>2.9847811447827799</v>
      </c>
      <c r="K183" s="75">
        <f>IF(Selbstdeklaration!$F$130=L183,O183,0)</f>
        <v>0</v>
      </c>
      <c r="L183" s="66">
        <v>133000</v>
      </c>
      <c r="M183" s="83">
        <f t="shared" si="84"/>
        <v>600.17481481481809</v>
      </c>
      <c r="N183" s="82">
        <f t="shared" si="85"/>
        <v>4.5125925925926175E-3</v>
      </c>
      <c r="O183" s="83">
        <f t="shared" si="77"/>
        <v>1.0750168350165372</v>
      </c>
      <c r="P183" s="75">
        <f>IF(Selbstdeklaration!$F$130=Q183,T183,0)</f>
        <v>0</v>
      </c>
      <c r="Q183" s="66">
        <v>133000</v>
      </c>
      <c r="R183" s="83">
        <f t="shared" si="86"/>
        <v>1165.6711111111015</v>
      </c>
      <c r="S183" s="82">
        <f t="shared" si="87"/>
        <v>8.7644444444443716E-3</v>
      </c>
      <c r="T183" s="83">
        <f t="shared" si="78"/>
        <v>2.0298989898998654</v>
      </c>
      <c r="V183" s="66">
        <v>133000</v>
      </c>
      <c r="W183" s="83">
        <f t="shared" si="88"/>
        <v>127.52674897119383</v>
      </c>
      <c r="X183" s="82">
        <f t="shared" si="89"/>
        <v>9.588477366255175E-4</v>
      </c>
      <c r="Y183" s="83">
        <f t="shared" si="79"/>
        <v>2.4732510288061746</v>
      </c>
    </row>
    <row r="184" spans="1:25" hidden="1" x14ac:dyDescent="0.3">
      <c r="A184" s="75">
        <f>IF(Selbstdeklaration!$F$130=B184,E184,0)</f>
        <v>0</v>
      </c>
      <c r="B184" s="66">
        <v>133500</v>
      </c>
      <c r="C184" s="83">
        <f t="shared" si="80"/>
        <v>926.19333333332941</v>
      </c>
      <c r="D184" s="82">
        <f t="shared" si="81"/>
        <v>6.9377777777777485E-3</v>
      </c>
      <c r="E184" s="83">
        <f t="shared" si="75"/>
        <v>0.89151515151550853</v>
      </c>
      <c r="F184" s="75">
        <f>IF(Selbstdeklaration!$F$130=G184,J184,0)</f>
        <v>0</v>
      </c>
      <c r="G184" s="66">
        <v>133500</v>
      </c>
      <c r="H184" s="83">
        <f t="shared" si="82"/>
        <v>1739.3566666666486</v>
      </c>
      <c r="I184" s="82">
        <f t="shared" si="83"/>
        <v>1.3028888888888753E-2</v>
      </c>
      <c r="J184" s="83">
        <f t="shared" si="76"/>
        <v>2.240303030304672</v>
      </c>
      <c r="K184" s="75">
        <f>IF(Selbstdeklaration!$F$130=L184,O184,0)</f>
        <v>0</v>
      </c>
      <c r="L184" s="66">
        <v>133500</v>
      </c>
      <c r="M184" s="83">
        <f t="shared" si="84"/>
        <v>603.12333333333663</v>
      </c>
      <c r="N184" s="82">
        <f t="shared" si="85"/>
        <v>4.5177777777778028E-3</v>
      </c>
      <c r="O184" s="83">
        <f t="shared" si="77"/>
        <v>0.80696969696939713</v>
      </c>
      <c r="P184" s="75">
        <f>IF(Selbstdeklaration!$F$130=Q184,T184,0)</f>
        <v>0</v>
      </c>
      <c r="Q184" s="66">
        <v>133500</v>
      </c>
      <c r="R184" s="83">
        <f t="shared" si="86"/>
        <v>1171.2399999999902</v>
      </c>
      <c r="S184" s="82">
        <f t="shared" si="87"/>
        <v>8.7733333333332598E-3</v>
      </c>
      <c r="T184" s="83">
        <f t="shared" si="78"/>
        <v>1.5236363636372516</v>
      </c>
      <c r="V184" s="66">
        <v>133500</v>
      </c>
      <c r="W184" s="83">
        <f t="shared" si="88"/>
        <v>128.14351851851893</v>
      </c>
      <c r="X184" s="82">
        <f t="shared" si="89"/>
        <v>9.5987654320987966E-4</v>
      </c>
      <c r="Y184" s="83">
        <f t="shared" si="79"/>
        <v>1.8564814814810688</v>
      </c>
    </row>
    <row r="185" spans="1:25" hidden="1" x14ac:dyDescent="0.3">
      <c r="A185" s="75">
        <f>IF(Selbstdeklaration!$F$130=B185,E185,0)</f>
        <v>0</v>
      </c>
      <c r="B185" s="66">
        <v>134000</v>
      </c>
      <c r="C185" s="83">
        <f t="shared" si="80"/>
        <v>929.46370370369971</v>
      </c>
      <c r="D185" s="82">
        <f t="shared" si="81"/>
        <v>6.9362962962962668E-3</v>
      </c>
      <c r="E185" s="83">
        <f t="shared" si="75"/>
        <v>0.59420875420911756</v>
      </c>
      <c r="F185" s="75">
        <f>IF(Selbstdeklaration!$F$130=G185,J185,0)</f>
        <v>0</v>
      </c>
      <c r="G185" s="66">
        <v>134000</v>
      </c>
      <c r="H185" s="83">
        <f t="shared" si="82"/>
        <v>1747.5585185185003</v>
      </c>
      <c r="I185" s="82">
        <f t="shared" si="83"/>
        <v>1.3041481481481345E-2</v>
      </c>
      <c r="J185" s="83">
        <f t="shared" si="76"/>
        <v>1.4946801346817955</v>
      </c>
      <c r="K185" s="75">
        <f>IF(Selbstdeklaration!$F$130=L185,O185,0)</f>
        <v>0</v>
      </c>
      <c r="L185" s="66">
        <v>134000</v>
      </c>
      <c r="M185" s="83">
        <f t="shared" si="84"/>
        <v>606.07703703704044</v>
      </c>
      <c r="N185" s="82">
        <f t="shared" si="85"/>
        <v>4.5229629629629882E-3</v>
      </c>
      <c r="O185" s="83">
        <f t="shared" si="77"/>
        <v>0.53845117845086898</v>
      </c>
      <c r="P185" s="75">
        <f>IF(Selbstdeklaration!$F$130=Q185,T185,0)</f>
        <v>0</v>
      </c>
      <c r="Q185" s="66">
        <v>134000</v>
      </c>
      <c r="R185" s="83">
        <f t="shared" si="86"/>
        <v>1176.8177777777678</v>
      </c>
      <c r="S185" s="82">
        <f t="shared" si="87"/>
        <v>8.7822222222221479E-3</v>
      </c>
      <c r="T185" s="83">
        <f t="shared" si="78"/>
        <v>1.0165656565665648</v>
      </c>
      <c r="V185" s="66">
        <v>134000</v>
      </c>
      <c r="W185" s="83">
        <f t="shared" si="88"/>
        <v>128.76131687242841</v>
      </c>
      <c r="X185" s="82">
        <f t="shared" si="89"/>
        <v>9.6090534979424182E-4</v>
      </c>
      <c r="Y185" s="83">
        <f t="shared" si="79"/>
        <v>1.2386831275715906</v>
      </c>
    </row>
    <row r="186" spans="1:25" hidden="1" x14ac:dyDescent="0.3">
      <c r="A186" s="75">
        <f>IF(Selbstdeklaration!$F$130=B186,E186,0)</f>
        <v>0</v>
      </c>
      <c r="B186" s="66">
        <v>134500</v>
      </c>
      <c r="C186" s="83">
        <f t="shared" si="80"/>
        <v>932.73259259258862</v>
      </c>
      <c r="D186" s="82">
        <f t="shared" si="81"/>
        <v>6.9348148148147852E-3</v>
      </c>
      <c r="E186" s="83">
        <f t="shared" si="75"/>
        <v>0.29703703703739848</v>
      </c>
      <c r="F186" s="75">
        <f>IF(Selbstdeklaration!$F$130=G186,J186,0)</f>
        <v>0</v>
      </c>
      <c r="G186" s="66">
        <v>134500</v>
      </c>
      <c r="H186" s="83">
        <f t="shared" si="82"/>
        <v>1755.7729629629446</v>
      </c>
      <c r="I186" s="82">
        <f t="shared" si="83"/>
        <v>1.3054074074073937E-2</v>
      </c>
      <c r="J186" s="83">
        <f t="shared" si="76"/>
        <v>0.74791245791412952</v>
      </c>
      <c r="K186" s="75">
        <f>IF(Selbstdeklaration!$F$130=L186,O186,0)</f>
        <v>0</v>
      </c>
      <c r="L186" s="66">
        <v>134500</v>
      </c>
      <c r="M186" s="83">
        <f t="shared" si="84"/>
        <v>609.03592592592929</v>
      </c>
      <c r="N186" s="82">
        <f t="shared" si="85"/>
        <v>4.5281481481481735E-3</v>
      </c>
      <c r="O186" s="83">
        <f t="shared" si="77"/>
        <v>0.26946127946097354</v>
      </c>
      <c r="P186" s="75">
        <f>IF(Selbstdeklaration!$F$130=Q186,T186,0)</f>
        <v>0</v>
      </c>
      <c r="Q186" s="66">
        <v>134500</v>
      </c>
      <c r="R186" s="83">
        <f t="shared" si="86"/>
        <v>1182.4044444444344</v>
      </c>
      <c r="S186" s="82">
        <f t="shared" si="87"/>
        <v>8.7911111111110361E-3</v>
      </c>
      <c r="T186" s="83">
        <f t="shared" si="78"/>
        <v>0.50868686868778401</v>
      </c>
      <c r="V186" s="66">
        <v>134500</v>
      </c>
      <c r="W186" s="83">
        <f t="shared" si="88"/>
        <v>129.38014403292223</v>
      </c>
      <c r="X186" s="82">
        <f t="shared" si="89"/>
        <v>9.6193415637860398E-4</v>
      </c>
      <c r="Y186" s="83">
        <f t="shared" si="79"/>
        <v>0.61985596707776836</v>
      </c>
    </row>
    <row r="187" spans="1:25" x14ac:dyDescent="0.3">
      <c r="A187" s="75">
        <f>IF(Selbstdeklaration!$F$130=B187,E187,0)</f>
        <v>0</v>
      </c>
      <c r="B187" s="66">
        <v>135000</v>
      </c>
      <c r="C187" s="83">
        <f>+E5</f>
        <v>936</v>
      </c>
      <c r="D187" s="82">
        <f>+C187/B187</f>
        <v>6.933333333333333E-3</v>
      </c>
      <c r="E187" s="83">
        <f t="shared" si="75"/>
        <v>0</v>
      </c>
      <c r="F187" s="75">
        <f>IF(Selbstdeklaration!$F$130=G187,J187,0)</f>
        <v>0</v>
      </c>
      <c r="G187" s="66">
        <v>135000</v>
      </c>
      <c r="H187" s="83">
        <f>+J5</f>
        <v>1764</v>
      </c>
      <c r="I187" s="82">
        <f>+H187/G187</f>
        <v>1.3066666666666667E-2</v>
      </c>
      <c r="J187" s="83">
        <f>+(H187-J5)*I187</f>
        <v>0</v>
      </c>
      <c r="K187" s="75">
        <f>IF(Selbstdeklaration!$F$130=L187,O187,0)</f>
        <v>0</v>
      </c>
      <c r="L187" s="66">
        <v>135000</v>
      </c>
      <c r="M187" s="83">
        <f>+O5</f>
        <v>612</v>
      </c>
      <c r="N187" s="82">
        <f>+M187/L187</f>
        <v>4.5333333333333337E-3</v>
      </c>
      <c r="O187" s="83">
        <f>+(M187-O5)*N187</f>
        <v>0</v>
      </c>
      <c r="P187" s="75">
        <f>IF(Selbstdeklaration!$F$130=Q187,T187,0)</f>
        <v>0</v>
      </c>
      <c r="Q187" s="66">
        <v>135000</v>
      </c>
      <c r="R187" s="83">
        <f>+T5</f>
        <v>1188</v>
      </c>
      <c r="S187" s="82">
        <f>+R187/Q187</f>
        <v>8.8000000000000005E-3</v>
      </c>
      <c r="T187" s="83">
        <f>+(R187-T5)*S187</f>
        <v>0</v>
      </c>
      <c r="V187" s="66">
        <v>135000</v>
      </c>
      <c r="W187" s="83">
        <v>130</v>
      </c>
      <c r="X187" s="82">
        <f>+W187/V187</f>
        <v>9.6296296296296299E-4</v>
      </c>
      <c r="Y187" s="83">
        <f>+(W187-Y5)*X187</f>
        <v>0</v>
      </c>
    </row>
    <row r="190" spans="1:25" x14ac:dyDescent="0.3">
      <c r="A190" s="83">
        <f>SUM(A6:A187)</f>
        <v>55.636363636363633</v>
      </c>
      <c r="F190" s="83">
        <f>SUM(F6:F187)</f>
        <v>116.18181818181819</v>
      </c>
      <c r="K190" s="83">
        <f>SUM(K6:K187)</f>
        <v>40.909090909090907</v>
      </c>
      <c r="P190" s="83">
        <f>SUM(P6:P187)</f>
        <v>78.545454545454547</v>
      </c>
    </row>
  </sheetData>
  <sheetProtection sheet="1" objects="1" scenarios="1"/>
  <printOptions gridLines="1"/>
  <pageMargins left="0.196527777777778" right="0.39374999999999999" top="0.118055555555556" bottom="0.5902777777777780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96</vt:i4>
      </vt:variant>
    </vt:vector>
  </HeadingPairs>
  <TitlesOfParts>
    <vt:vector size="101" baseType="lpstr">
      <vt:lpstr>Selbstdeklaration</vt:lpstr>
      <vt:lpstr>Auswahlfelder</vt:lpstr>
      <vt:lpstr>Tabelle_Beiträge_Gutscheine</vt:lpstr>
      <vt:lpstr>Tabelle_Prozent_Eltern</vt:lpstr>
      <vt:lpstr>Übersicht Subventionierung</vt:lpstr>
      <vt:lpstr>AbzugUnterhalt</vt:lpstr>
      <vt:lpstr>AGB</vt:lpstr>
      <vt:lpstr>AnzahlKinder</vt:lpstr>
      <vt:lpstr>Bank</vt:lpstr>
      <vt:lpstr>Bemerkungen</vt:lpstr>
      <vt:lpstr>Bestaetigung</vt:lpstr>
      <vt:lpstr>DayTabledienstagmittagstisch</vt:lpstr>
      <vt:lpstr>DayTabledienstagmodula</vt:lpstr>
      <vt:lpstr>DayTabledienstagmodulb</vt:lpstr>
      <vt:lpstr>DayTabledienstagmoduld</vt:lpstr>
      <vt:lpstr>DayTabledonnerstagmittagstisch</vt:lpstr>
      <vt:lpstr>DayTabledonnerstagmodula</vt:lpstr>
      <vt:lpstr>DayTabledonnerstagmodulb</vt:lpstr>
      <vt:lpstr>DayTabledonnerstagmoduld</vt:lpstr>
      <vt:lpstr>DayTablefreitagmittagstisch</vt:lpstr>
      <vt:lpstr>DayTablefreitagmodula</vt:lpstr>
      <vt:lpstr>DayTablefreitagmodulb</vt:lpstr>
      <vt:lpstr>DayTablefreitagmoduld</vt:lpstr>
      <vt:lpstr>DayTablemittwochmittagstisch</vt:lpstr>
      <vt:lpstr>DayTablemittwochmodula</vt:lpstr>
      <vt:lpstr>DayTablemittwochmodulb</vt:lpstr>
      <vt:lpstr>DayTablemittwochmoduld</vt:lpstr>
      <vt:lpstr>DayTablemontagmittagstisch</vt:lpstr>
      <vt:lpstr>DayTablemontagmodula</vt:lpstr>
      <vt:lpstr>DayTablemontagmodulb</vt:lpstr>
      <vt:lpstr>DayTablemontagmoduld</vt:lpstr>
      <vt:lpstr>Selbstdeklaration!Druckbereich</vt:lpstr>
      <vt:lpstr>'Übersicht Subventionierung'!Druckbereich</vt:lpstr>
      <vt:lpstr>EinkommensveraenderungPerson1</vt:lpstr>
      <vt:lpstr>EinkommensveraenderungPerson2</vt:lpstr>
      <vt:lpstr>EinkunftPerson1</vt:lpstr>
      <vt:lpstr>EinkunftPerson2</vt:lpstr>
      <vt:lpstr>Elternteile</vt:lpstr>
      <vt:lpstr>Email</vt:lpstr>
      <vt:lpstr>FerienTablefruehlingdienstag</vt:lpstr>
      <vt:lpstr>FerienTablefruehlingdonnerstag</vt:lpstr>
      <vt:lpstr>FerienTablefruehlingfreitag</vt:lpstr>
      <vt:lpstr>FerienTablefruehlingmittwoch</vt:lpstr>
      <vt:lpstr>FerienTablefruehlingmontag</vt:lpstr>
      <vt:lpstr>FerienTableherbstferiendienstag</vt:lpstr>
      <vt:lpstr>FerienTableherbstferiendonnerstag</vt:lpstr>
      <vt:lpstr>FerienTableherbstferienfreitag</vt:lpstr>
      <vt:lpstr>FerienTableherbstferienmittwoch</vt:lpstr>
      <vt:lpstr>FerienTableherbstferienmontag</vt:lpstr>
      <vt:lpstr>FerienTablesommer1dienstag</vt:lpstr>
      <vt:lpstr>FerienTablesommer1donnerstag</vt:lpstr>
      <vt:lpstr>FerienTablesommer1freitag</vt:lpstr>
      <vt:lpstr>FerienTablesommer1mittwoch</vt:lpstr>
      <vt:lpstr>FerienTablesommer1montag</vt:lpstr>
      <vt:lpstr>FerienTablesommer2dienstag</vt:lpstr>
      <vt:lpstr>FerienTablesommer2donnerstag</vt:lpstr>
      <vt:lpstr>FerienTablesommer2freitag</vt:lpstr>
      <vt:lpstr>FerienTablesommer2mittwoch</vt:lpstr>
      <vt:lpstr>FerienTablesommer2montag</vt:lpstr>
      <vt:lpstr>FerienTablesommer3dienstag</vt:lpstr>
      <vt:lpstr>FerienTablesommer3donnerstag</vt:lpstr>
      <vt:lpstr>FerienTablesommer3freitag</vt:lpstr>
      <vt:lpstr>FerienTablesommer3mittwoch</vt:lpstr>
      <vt:lpstr>FerienTablesommer3montag</vt:lpstr>
      <vt:lpstr>FerienTablesportferiendienstag</vt:lpstr>
      <vt:lpstr>FerienTablesportferiendonnerstag</vt:lpstr>
      <vt:lpstr>FerienTablesportferienfreitag</vt:lpstr>
      <vt:lpstr>FerienTablesportferienmittwoch</vt:lpstr>
      <vt:lpstr>FerienTablesportferienmontag</vt:lpstr>
      <vt:lpstr>FinanziellVerzicht</vt:lpstr>
      <vt:lpstr>GeburtsdatumKind</vt:lpstr>
      <vt:lpstr>GeplanteTeilnahmenMittagstisch</vt:lpstr>
      <vt:lpstr>GeplanteTeilnahmenTableteilnahmenmittagstisch</vt:lpstr>
      <vt:lpstr>GeplanteTeilnahmenTableteilnahmenmodula</vt:lpstr>
      <vt:lpstr>GeplanteTeilnahmenTableteilnahmenmodulb</vt:lpstr>
      <vt:lpstr>GeplanteTeilnahmenTableteilnahmenmoduld</vt:lpstr>
      <vt:lpstr>GeschlechtKind</vt:lpstr>
      <vt:lpstr>GueltigAb</vt:lpstr>
      <vt:lpstr>IBAN</vt:lpstr>
      <vt:lpstr>Klasse</vt:lpstr>
      <vt:lpstr>KontoInhaber</vt:lpstr>
      <vt:lpstr>Lehrperson</vt:lpstr>
      <vt:lpstr>NameKind</vt:lpstr>
      <vt:lpstr>NameMutter</vt:lpstr>
      <vt:lpstr>NameVater</vt:lpstr>
      <vt:lpstr>PLZOrt</vt:lpstr>
      <vt:lpstr>QuellensteuerpflichtPerson1</vt:lpstr>
      <vt:lpstr>QuellensteuerpflichtPerson2</vt:lpstr>
      <vt:lpstr>Reinvermoegen</vt:lpstr>
      <vt:lpstr>Schulhaus</vt:lpstr>
      <vt:lpstr>StellenprozentPerson1</vt:lpstr>
      <vt:lpstr>StellenprozentPerson2</vt:lpstr>
      <vt:lpstr>Strasse</vt:lpstr>
      <vt:lpstr>Subventionierung</vt:lpstr>
      <vt:lpstr>SubventionierungCham</vt:lpstr>
      <vt:lpstr>Telefon</vt:lpstr>
      <vt:lpstr>UmgangsspracheKind</vt:lpstr>
      <vt:lpstr>WeitereAngaben</vt:lpstr>
      <vt:lpstr>WeitereErwachsene</vt:lpstr>
      <vt:lpstr>Zivilstand</vt:lpstr>
      <vt:lpstr>ZuschlagSelbstaendig</vt:lpstr>
    </vt:vector>
  </TitlesOfParts>
  <Company>Stadtverwaltung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Bensegger</dc:creator>
  <dc:description/>
  <cp:lastModifiedBy>Betschart Josef</cp:lastModifiedBy>
  <cp:revision>6</cp:revision>
  <cp:lastPrinted>2020-05-25T12:47:06Z</cp:lastPrinted>
  <dcterms:created xsi:type="dcterms:W3CDTF">2020-03-21T16:14:21Z</dcterms:created>
  <dcterms:modified xsi:type="dcterms:W3CDTF">2023-06-13T08:45:02Z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Stadtverwaltung ZUG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Jet Reports Drill Button Active">
    <vt:bool>false</vt:bool>
  </property>
  <property fmtid="{D5CDD505-2E9C-101B-9397-08002B2CF9AE}" pid="7" name="LinksUpToDate">
    <vt:bool>false</vt:bool>
  </property>
  <property fmtid="{D5CDD505-2E9C-101B-9397-08002B2CF9AE}" pid="8" name="NeedsREVERT">
    <vt:lpwstr>FALSE</vt:lpwstr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Jet Reports Function Literals">
    <vt:lpwstr>\	;	;	{	}	[@[{0}]]	1031	2055</vt:lpwstr>
  </property>
</Properties>
</file>